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codeName="ThisWorkbook" defaultThemeVersion="166925"/>
  <mc:AlternateContent xmlns:mc="http://schemas.openxmlformats.org/markup-compatibility/2006">
    <mc:Choice Requires="x15">
      <x15ac:absPath xmlns:x15ac="http://schemas.microsoft.com/office/spreadsheetml/2010/11/ac" url="/Users/jacquelinetao/Desktop/"/>
    </mc:Choice>
  </mc:AlternateContent>
  <xr:revisionPtr revIDLastSave="0" documentId="13_ncr:1_{BCCF4066-B4DE-564F-8396-423600058617}" xr6:coauthVersionLast="47" xr6:coauthVersionMax="47" xr10:uidLastSave="{00000000-0000-0000-0000-000000000000}"/>
  <bookViews>
    <workbookView xWindow="80" yWindow="500" windowWidth="34260" windowHeight="19160" activeTab="1" xr2:uid="{00000000-000D-0000-FFFF-FFFF00000000}"/>
  </bookViews>
  <sheets>
    <sheet name="README" sheetId="2" r:id="rId1"/>
    <sheet name="TransitionZero_CAT_SEP2022_grid" sheetId="8" r:id="rId2"/>
    <sheet name="TransitionZero_CAT_SEP2022_all" sheetId="6" r:id="rId3"/>
    <sheet name="Weighted average" sheetId="3" state="hidden" r:id="rId4"/>
  </sheets>
  <definedNames>
    <definedName name="_xlnm._FilterDatabase" localSheetId="2" hidden="1">TransitionZero_CAT_SEP2022_all!$A$1:$BM$212</definedName>
    <definedName name="_xlnm._FilterDatabase" localSheetId="1" hidden="1">TransitionZero_CAT_SEP2022_grid!$A$1:$BM$119</definedName>
    <definedName name="_xlnm._FilterDatabase" localSheetId="3" hidden="1">'Weighted average'!$A$1:$BB$213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4" i="3" l="1"/>
  <c r="BF5" i="3"/>
  <c r="BF6" i="3"/>
  <c r="BF7" i="3"/>
  <c r="BF8" i="3"/>
  <c r="BF9" i="3"/>
  <c r="BF10" i="3"/>
  <c r="BF11" i="3"/>
  <c r="BF12" i="3"/>
  <c r="BF13" i="3"/>
  <c r="BF14" i="3"/>
  <c r="BF15" i="3"/>
  <c r="BF16" i="3"/>
  <c r="BF17" i="3"/>
  <c r="BF18" i="3"/>
  <c r="BF19" i="3"/>
  <c r="BF20" i="3"/>
  <c r="BF21" i="3"/>
  <c r="BF22" i="3"/>
  <c r="BF23" i="3"/>
  <c r="BF24" i="3"/>
  <c r="BF25" i="3"/>
  <c r="BF26" i="3"/>
  <c r="BF27" i="3"/>
  <c r="BF28" i="3"/>
  <c r="BF29" i="3"/>
  <c r="BF30" i="3"/>
  <c r="BF31" i="3"/>
  <c r="BF32" i="3"/>
  <c r="BF33" i="3"/>
  <c r="BF34" i="3"/>
  <c r="BF35" i="3"/>
  <c r="BF36" i="3"/>
  <c r="BF37" i="3"/>
  <c r="BF38" i="3"/>
  <c r="BF39" i="3"/>
  <c r="BF40" i="3"/>
  <c r="BF41" i="3"/>
  <c r="BF42" i="3"/>
  <c r="BF43" i="3"/>
  <c r="BF44" i="3"/>
  <c r="BF45" i="3"/>
  <c r="BF46" i="3"/>
  <c r="BF47" i="3"/>
  <c r="BF48" i="3"/>
  <c r="BF49" i="3"/>
  <c r="BF50" i="3"/>
  <c r="BF51" i="3"/>
  <c r="BF52" i="3"/>
  <c r="BF53" i="3"/>
  <c r="BF54" i="3"/>
  <c r="BF55" i="3"/>
  <c r="BF56" i="3"/>
  <c r="BF57" i="3"/>
  <c r="BF58" i="3"/>
  <c r="BF59" i="3"/>
  <c r="BF60" i="3"/>
  <c r="BF61" i="3"/>
  <c r="BF62" i="3"/>
  <c r="BF63" i="3"/>
  <c r="BF64" i="3"/>
  <c r="BF65" i="3"/>
  <c r="BF66" i="3"/>
  <c r="BF67" i="3"/>
  <c r="BF68" i="3"/>
  <c r="BF69" i="3"/>
  <c r="BF70" i="3"/>
  <c r="BF71" i="3"/>
  <c r="BF72" i="3"/>
  <c r="BF73" i="3"/>
  <c r="BF74" i="3"/>
  <c r="BF75" i="3"/>
  <c r="BF76" i="3"/>
  <c r="BF77" i="3"/>
  <c r="BF78" i="3"/>
  <c r="BF79" i="3"/>
  <c r="BF80" i="3"/>
  <c r="BF81" i="3"/>
  <c r="BF82" i="3"/>
  <c r="BF83" i="3"/>
  <c r="BF84" i="3"/>
  <c r="BF85" i="3"/>
  <c r="BF86" i="3"/>
  <c r="BF87" i="3"/>
  <c r="BF88" i="3"/>
  <c r="BF89" i="3"/>
  <c r="BF90" i="3"/>
  <c r="BF91" i="3"/>
  <c r="BF92" i="3"/>
  <c r="BF93" i="3"/>
  <c r="BF94" i="3"/>
  <c r="BF95" i="3"/>
  <c r="BF96" i="3"/>
  <c r="BF97" i="3"/>
  <c r="BF98" i="3"/>
  <c r="BF99" i="3"/>
  <c r="BF100" i="3"/>
  <c r="BF101" i="3"/>
  <c r="BF102" i="3"/>
  <c r="BF103" i="3"/>
  <c r="BF104" i="3"/>
  <c r="BF105" i="3"/>
  <c r="BF106" i="3"/>
  <c r="BF107" i="3"/>
  <c r="BF108" i="3"/>
  <c r="BF109" i="3"/>
  <c r="BF110" i="3"/>
  <c r="BF111" i="3"/>
  <c r="BF112" i="3"/>
  <c r="BF113" i="3"/>
  <c r="BF114" i="3"/>
  <c r="BF115" i="3"/>
  <c r="BF116" i="3"/>
  <c r="BF117" i="3"/>
  <c r="BF118" i="3"/>
  <c r="BF119" i="3"/>
  <c r="BF120" i="3"/>
  <c r="BF121" i="3"/>
  <c r="BF122" i="3"/>
  <c r="BF123" i="3"/>
  <c r="BF124" i="3"/>
  <c r="BF125" i="3"/>
  <c r="BF126" i="3"/>
  <c r="BF127" i="3"/>
  <c r="BF128" i="3"/>
  <c r="BF129" i="3"/>
  <c r="BF130" i="3"/>
  <c r="BF131" i="3"/>
  <c r="BF132" i="3"/>
  <c r="BF133" i="3"/>
  <c r="BF134" i="3"/>
  <c r="BF135" i="3"/>
  <c r="BF136" i="3"/>
  <c r="BF137" i="3"/>
  <c r="BF138" i="3"/>
  <c r="BF139" i="3"/>
  <c r="BF140" i="3"/>
  <c r="BF141" i="3"/>
  <c r="BF142" i="3"/>
  <c r="BF143" i="3"/>
  <c r="BF144" i="3"/>
  <c r="BF145" i="3"/>
  <c r="BF146" i="3"/>
  <c r="BF147" i="3"/>
  <c r="BF148" i="3"/>
  <c r="BF149" i="3"/>
  <c r="BF150" i="3"/>
  <c r="BF151" i="3"/>
  <c r="BF152" i="3"/>
  <c r="BF153" i="3"/>
  <c r="BF154" i="3"/>
  <c r="BF155" i="3"/>
  <c r="BF156" i="3"/>
  <c r="BF157" i="3"/>
  <c r="BF158" i="3"/>
  <c r="BF159" i="3"/>
  <c r="BF160" i="3"/>
  <c r="BF161" i="3"/>
  <c r="BF162" i="3"/>
  <c r="BF163" i="3"/>
  <c r="BF164" i="3"/>
  <c r="BF165" i="3"/>
  <c r="BF166" i="3"/>
  <c r="BF167" i="3"/>
  <c r="BF168" i="3"/>
  <c r="BF169" i="3"/>
  <c r="BF170" i="3"/>
  <c r="BF171" i="3"/>
  <c r="BF172" i="3"/>
  <c r="BF173" i="3"/>
  <c r="BF174" i="3"/>
  <c r="BF175" i="3"/>
  <c r="BF176" i="3"/>
  <c r="BF177" i="3"/>
  <c r="BF178" i="3"/>
  <c r="BF179" i="3"/>
  <c r="BF180" i="3"/>
  <c r="BF181" i="3"/>
  <c r="BF182" i="3"/>
  <c r="BF183" i="3"/>
  <c r="BF184" i="3"/>
  <c r="BF185" i="3"/>
  <c r="BF186" i="3"/>
  <c r="BF187" i="3"/>
  <c r="BF188" i="3"/>
  <c r="BF189" i="3"/>
  <c r="BF190" i="3"/>
  <c r="BF191" i="3"/>
  <c r="BF192" i="3"/>
  <c r="BF193" i="3"/>
  <c r="BF194" i="3"/>
  <c r="BF195" i="3"/>
  <c r="BF196" i="3"/>
  <c r="BF197" i="3"/>
  <c r="BF198" i="3"/>
  <c r="BF199" i="3"/>
  <c r="BF200" i="3"/>
  <c r="BF201" i="3"/>
  <c r="BF202" i="3"/>
  <c r="BF203" i="3"/>
  <c r="BF204" i="3"/>
  <c r="BF205" i="3"/>
  <c r="BF206" i="3"/>
  <c r="BF207" i="3"/>
  <c r="BF208" i="3"/>
  <c r="BF209" i="3"/>
  <c r="BF210" i="3"/>
  <c r="BF211" i="3"/>
  <c r="BF212" i="3"/>
  <c r="BF213" i="3"/>
  <c r="BF3" i="3"/>
  <c r="BE4" i="3"/>
  <c r="BE5" i="3"/>
  <c r="BE2" i="3" s="1"/>
  <c r="BE6" i="3"/>
  <c r="BE7" i="3"/>
  <c r="BE8" i="3"/>
  <c r="BE9" i="3"/>
  <c r="BE10" i="3"/>
  <c r="BE11" i="3"/>
  <c r="BE12" i="3"/>
  <c r="BE13" i="3"/>
  <c r="BE14" i="3"/>
  <c r="BE15" i="3"/>
  <c r="BE16" i="3"/>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BE45" i="3"/>
  <c r="BE46" i="3"/>
  <c r="BE47" i="3"/>
  <c r="BE48" i="3"/>
  <c r="BE49" i="3"/>
  <c r="BE50" i="3"/>
  <c r="BE51" i="3"/>
  <c r="BE52" i="3"/>
  <c r="BE53" i="3"/>
  <c r="BE54" i="3"/>
  <c r="BE55" i="3"/>
  <c r="BE56" i="3"/>
  <c r="BE57" i="3"/>
  <c r="BE58" i="3"/>
  <c r="BE59" i="3"/>
  <c r="BE60" i="3"/>
  <c r="BE61" i="3"/>
  <c r="BE62" i="3"/>
  <c r="BE63" i="3"/>
  <c r="BE64" i="3"/>
  <c r="BE65" i="3"/>
  <c r="BE66" i="3"/>
  <c r="BE67" i="3"/>
  <c r="BE68" i="3"/>
  <c r="BE69" i="3"/>
  <c r="BE70" i="3"/>
  <c r="BE71" i="3"/>
  <c r="BE72" i="3"/>
  <c r="BE73" i="3"/>
  <c r="BE74" i="3"/>
  <c r="BE75" i="3"/>
  <c r="BE76" i="3"/>
  <c r="BE77" i="3"/>
  <c r="BE78" i="3"/>
  <c r="BE79" i="3"/>
  <c r="BE80" i="3"/>
  <c r="BE81" i="3"/>
  <c r="BE82" i="3"/>
  <c r="BE83" i="3"/>
  <c r="BE84" i="3"/>
  <c r="BE85" i="3"/>
  <c r="BE86" i="3"/>
  <c r="BE87" i="3"/>
  <c r="BE88" i="3"/>
  <c r="BE89" i="3"/>
  <c r="BE90" i="3"/>
  <c r="BE91" i="3"/>
  <c r="BE92" i="3"/>
  <c r="BE93" i="3"/>
  <c r="BE94" i="3"/>
  <c r="BE95" i="3"/>
  <c r="BE96" i="3"/>
  <c r="BE97" i="3"/>
  <c r="BE98" i="3"/>
  <c r="BE99" i="3"/>
  <c r="BE100" i="3"/>
  <c r="BE101" i="3"/>
  <c r="BE102" i="3"/>
  <c r="BE103" i="3"/>
  <c r="BE104" i="3"/>
  <c r="BE105" i="3"/>
  <c r="BE106" i="3"/>
  <c r="BE107" i="3"/>
  <c r="BE108" i="3"/>
  <c r="BE109" i="3"/>
  <c r="BE110" i="3"/>
  <c r="BE111" i="3"/>
  <c r="BE112" i="3"/>
  <c r="BE113" i="3"/>
  <c r="BE114" i="3"/>
  <c r="BE115" i="3"/>
  <c r="BE116" i="3"/>
  <c r="BE117" i="3"/>
  <c r="BE118" i="3"/>
  <c r="BE119" i="3"/>
  <c r="BE120" i="3"/>
  <c r="BE121" i="3"/>
  <c r="BE122" i="3"/>
  <c r="BE123" i="3"/>
  <c r="BE124" i="3"/>
  <c r="BE125" i="3"/>
  <c r="BE126" i="3"/>
  <c r="BE127" i="3"/>
  <c r="BE128" i="3"/>
  <c r="BE129" i="3"/>
  <c r="BE130" i="3"/>
  <c r="BE131" i="3"/>
  <c r="BE132" i="3"/>
  <c r="BE133" i="3"/>
  <c r="BE134" i="3"/>
  <c r="BE135" i="3"/>
  <c r="BE136" i="3"/>
  <c r="BE137" i="3"/>
  <c r="BE138" i="3"/>
  <c r="BE139" i="3"/>
  <c r="BE140" i="3"/>
  <c r="BE141" i="3"/>
  <c r="BE142" i="3"/>
  <c r="BE143" i="3"/>
  <c r="BE144" i="3"/>
  <c r="BE145" i="3"/>
  <c r="BE146" i="3"/>
  <c r="BE147" i="3"/>
  <c r="BE148" i="3"/>
  <c r="BE149" i="3"/>
  <c r="BE150" i="3"/>
  <c r="BE151" i="3"/>
  <c r="BE152" i="3"/>
  <c r="BE153" i="3"/>
  <c r="BE154" i="3"/>
  <c r="BE155" i="3"/>
  <c r="BE156" i="3"/>
  <c r="BE157" i="3"/>
  <c r="BE158" i="3"/>
  <c r="BE159" i="3"/>
  <c r="BE160" i="3"/>
  <c r="BE161" i="3"/>
  <c r="BE162" i="3"/>
  <c r="BE163" i="3"/>
  <c r="BE164" i="3"/>
  <c r="BE165" i="3"/>
  <c r="BE166" i="3"/>
  <c r="BE167" i="3"/>
  <c r="BE168" i="3"/>
  <c r="BE169" i="3"/>
  <c r="BE170" i="3"/>
  <c r="BE171" i="3"/>
  <c r="BE172" i="3"/>
  <c r="BE173" i="3"/>
  <c r="BE174" i="3"/>
  <c r="BE175" i="3"/>
  <c r="BE176" i="3"/>
  <c r="BE177" i="3"/>
  <c r="BE178" i="3"/>
  <c r="BE179" i="3"/>
  <c r="BE180" i="3"/>
  <c r="BE181" i="3"/>
  <c r="BE182" i="3"/>
  <c r="BE183" i="3"/>
  <c r="BE184" i="3"/>
  <c r="BE185" i="3"/>
  <c r="BE186" i="3"/>
  <c r="BE187" i="3"/>
  <c r="BE188" i="3"/>
  <c r="BE189" i="3"/>
  <c r="BE190" i="3"/>
  <c r="BE191" i="3"/>
  <c r="BE192" i="3"/>
  <c r="BE193" i="3"/>
  <c r="BE194" i="3"/>
  <c r="BE195" i="3"/>
  <c r="BE196" i="3"/>
  <c r="BE197" i="3"/>
  <c r="BE198" i="3"/>
  <c r="BE199" i="3"/>
  <c r="BE200" i="3"/>
  <c r="BE201" i="3"/>
  <c r="BE202" i="3"/>
  <c r="BE203" i="3"/>
  <c r="BE204" i="3"/>
  <c r="BE205" i="3"/>
  <c r="BE206" i="3"/>
  <c r="BE207" i="3"/>
  <c r="BE208" i="3"/>
  <c r="BE209" i="3"/>
  <c r="BE210" i="3"/>
  <c r="BE211" i="3"/>
  <c r="BE212" i="3"/>
  <c r="BE213" i="3"/>
  <c r="BE3" i="3"/>
  <c r="BD4" i="3"/>
  <c r="BG4" i="3"/>
  <c r="BH4" i="3"/>
  <c r="BI4" i="3"/>
  <c r="BJ4" i="3"/>
  <c r="BK4" i="3"/>
  <c r="BL4" i="3"/>
  <c r="BD5" i="3"/>
  <c r="BG5" i="3"/>
  <c r="BH5" i="3"/>
  <c r="BI5" i="3"/>
  <c r="BJ5" i="3"/>
  <c r="BK5" i="3"/>
  <c r="BL5" i="3"/>
  <c r="BD6" i="3"/>
  <c r="BG6" i="3"/>
  <c r="BH6" i="3"/>
  <c r="BI6" i="3"/>
  <c r="BJ6" i="3"/>
  <c r="BK6" i="3"/>
  <c r="BL6" i="3"/>
  <c r="BD7" i="3"/>
  <c r="BG7" i="3"/>
  <c r="BH7" i="3"/>
  <c r="BI7" i="3"/>
  <c r="BJ7" i="3"/>
  <c r="BK7" i="3"/>
  <c r="BL7" i="3"/>
  <c r="BD8" i="3"/>
  <c r="BG8" i="3"/>
  <c r="BH8" i="3"/>
  <c r="BI8" i="3"/>
  <c r="BJ8" i="3"/>
  <c r="BK8" i="3"/>
  <c r="BL8" i="3"/>
  <c r="BD9" i="3"/>
  <c r="BG9" i="3"/>
  <c r="BH9" i="3"/>
  <c r="BI9" i="3"/>
  <c r="BJ9" i="3"/>
  <c r="BK9" i="3"/>
  <c r="BL9" i="3"/>
  <c r="BD10" i="3"/>
  <c r="BG10" i="3"/>
  <c r="BH10" i="3"/>
  <c r="BI10" i="3"/>
  <c r="BJ10" i="3"/>
  <c r="BK10" i="3"/>
  <c r="BL10" i="3"/>
  <c r="BD11" i="3"/>
  <c r="BG11" i="3"/>
  <c r="BH11" i="3"/>
  <c r="BI11" i="3"/>
  <c r="BJ11" i="3"/>
  <c r="BK11" i="3"/>
  <c r="BL11" i="3"/>
  <c r="BD12" i="3"/>
  <c r="BG12" i="3"/>
  <c r="BH12" i="3"/>
  <c r="BI12" i="3"/>
  <c r="BJ12" i="3"/>
  <c r="BK12" i="3"/>
  <c r="BL12" i="3"/>
  <c r="BD13" i="3"/>
  <c r="BG13" i="3"/>
  <c r="BH13" i="3"/>
  <c r="BI13" i="3"/>
  <c r="BJ13" i="3"/>
  <c r="BK13" i="3"/>
  <c r="BL13" i="3"/>
  <c r="BD14" i="3"/>
  <c r="BG14" i="3"/>
  <c r="BH14" i="3"/>
  <c r="BI14" i="3"/>
  <c r="BJ14" i="3"/>
  <c r="BK14" i="3"/>
  <c r="BL14" i="3"/>
  <c r="BL2" i="3" s="1"/>
  <c r="BD15" i="3"/>
  <c r="BG15" i="3"/>
  <c r="BH15" i="3"/>
  <c r="BI15" i="3"/>
  <c r="BJ15" i="3"/>
  <c r="BK15" i="3"/>
  <c r="BL15" i="3"/>
  <c r="BD16" i="3"/>
  <c r="BG16" i="3"/>
  <c r="BH16" i="3"/>
  <c r="BI16" i="3"/>
  <c r="BJ16" i="3"/>
  <c r="BK16" i="3"/>
  <c r="BL16" i="3"/>
  <c r="BD17" i="3"/>
  <c r="BG17" i="3"/>
  <c r="BH17" i="3"/>
  <c r="BI17" i="3"/>
  <c r="BJ17" i="3"/>
  <c r="BK17" i="3"/>
  <c r="BL17" i="3"/>
  <c r="BD18" i="3"/>
  <c r="BG18" i="3"/>
  <c r="BH18" i="3"/>
  <c r="BI18" i="3"/>
  <c r="BJ18" i="3"/>
  <c r="BK18" i="3"/>
  <c r="BL18" i="3"/>
  <c r="BD19" i="3"/>
  <c r="BG19" i="3"/>
  <c r="BH19" i="3"/>
  <c r="BI19" i="3"/>
  <c r="BJ19" i="3"/>
  <c r="BK19" i="3"/>
  <c r="BL19" i="3"/>
  <c r="BD20" i="3"/>
  <c r="BG20" i="3"/>
  <c r="BH20" i="3"/>
  <c r="BI20" i="3"/>
  <c r="BJ20" i="3"/>
  <c r="BK20" i="3"/>
  <c r="BL20" i="3"/>
  <c r="BD21" i="3"/>
  <c r="BG21" i="3"/>
  <c r="BH21" i="3"/>
  <c r="BI21" i="3"/>
  <c r="BJ21" i="3"/>
  <c r="BK21" i="3"/>
  <c r="BL21" i="3"/>
  <c r="BD22" i="3"/>
  <c r="BG22" i="3"/>
  <c r="BH22" i="3"/>
  <c r="BI22" i="3"/>
  <c r="BJ22" i="3"/>
  <c r="BK22" i="3"/>
  <c r="BL22" i="3"/>
  <c r="BD23" i="3"/>
  <c r="BG23" i="3"/>
  <c r="BH23" i="3"/>
  <c r="BI23" i="3"/>
  <c r="BJ23" i="3"/>
  <c r="BK23" i="3"/>
  <c r="BL23" i="3"/>
  <c r="BD24" i="3"/>
  <c r="BG24" i="3"/>
  <c r="BH24" i="3"/>
  <c r="BI24" i="3"/>
  <c r="BJ24" i="3"/>
  <c r="BK24" i="3"/>
  <c r="BL24" i="3"/>
  <c r="BD25" i="3"/>
  <c r="BG25" i="3"/>
  <c r="BH25" i="3"/>
  <c r="BI25" i="3"/>
  <c r="BJ25" i="3"/>
  <c r="BK25" i="3"/>
  <c r="BL25" i="3"/>
  <c r="BD26" i="3"/>
  <c r="BG26" i="3"/>
  <c r="BH26" i="3"/>
  <c r="BI26" i="3"/>
  <c r="BJ26" i="3"/>
  <c r="BK26" i="3"/>
  <c r="BL26" i="3"/>
  <c r="BD27" i="3"/>
  <c r="BG27" i="3"/>
  <c r="BH27" i="3"/>
  <c r="BI27" i="3"/>
  <c r="BJ27" i="3"/>
  <c r="BK27" i="3"/>
  <c r="BL27" i="3"/>
  <c r="BD28" i="3"/>
  <c r="BG28" i="3"/>
  <c r="BH28" i="3"/>
  <c r="BI28" i="3"/>
  <c r="BJ28" i="3"/>
  <c r="BK28" i="3"/>
  <c r="BL28" i="3"/>
  <c r="BD29" i="3"/>
  <c r="BG29" i="3"/>
  <c r="BH29" i="3"/>
  <c r="BI29" i="3"/>
  <c r="BJ29" i="3"/>
  <c r="BK29" i="3"/>
  <c r="BL29" i="3"/>
  <c r="BD30" i="3"/>
  <c r="BG30" i="3"/>
  <c r="BH30" i="3"/>
  <c r="BI30" i="3"/>
  <c r="BJ30" i="3"/>
  <c r="BK30" i="3"/>
  <c r="BL30" i="3"/>
  <c r="BD31" i="3"/>
  <c r="BG31" i="3"/>
  <c r="BH31" i="3"/>
  <c r="BI31" i="3"/>
  <c r="BJ31" i="3"/>
  <c r="BK31" i="3"/>
  <c r="BL31" i="3"/>
  <c r="BD32" i="3"/>
  <c r="BG32" i="3"/>
  <c r="BH32" i="3"/>
  <c r="BI32" i="3"/>
  <c r="BJ32" i="3"/>
  <c r="BK32" i="3"/>
  <c r="BL32" i="3"/>
  <c r="BD33" i="3"/>
  <c r="BG33" i="3"/>
  <c r="BH33" i="3"/>
  <c r="BI33" i="3"/>
  <c r="BJ33" i="3"/>
  <c r="BK33" i="3"/>
  <c r="BL33" i="3"/>
  <c r="BD34" i="3"/>
  <c r="BG34" i="3"/>
  <c r="BH34" i="3"/>
  <c r="BI34" i="3"/>
  <c r="BJ34" i="3"/>
  <c r="BK34" i="3"/>
  <c r="BL34" i="3"/>
  <c r="BD35" i="3"/>
  <c r="BG35" i="3"/>
  <c r="BH35" i="3"/>
  <c r="BI35" i="3"/>
  <c r="BJ35" i="3"/>
  <c r="BK35" i="3"/>
  <c r="BL35" i="3"/>
  <c r="BD36" i="3"/>
  <c r="BG36" i="3"/>
  <c r="BH36" i="3"/>
  <c r="BI36" i="3"/>
  <c r="BJ36" i="3"/>
  <c r="BK36" i="3"/>
  <c r="BL36" i="3"/>
  <c r="BD37" i="3"/>
  <c r="BG37" i="3"/>
  <c r="BH37" i="3"/>
  <c r="BI37" i="3"/>
  <c r="BJ37" i="3"/>
  <c r="BK37" i="3"/>
  <c r="BL37" i="3"/>
  <c r="BG38" i="3"/>
  <c r="BH38" i="3"/>
  <c r="BI38" i="3"/>
  <c r="BJ38" i="3"/>
  <c r="BK38" i="3"/>
  <c r="BL38" i="3"/>
  <c r="BG39" i="3"/>
  <c r="BH39" i="3"/>
  <c r="BI39" i="3"/>
  <c r="BJ39" i="3"/>
  <c r="BK39" i="3"/>
  <c r="BL39" i="3"/>
  <c r="BG40" i="3"/>
  <c r="BH40" i="3"/>
  <c r="BI40" i="3"/>
  <c r="BJ40" i="3"/>
  <c r="BK40" i="3"/>
  <c r="BL40" i="3"/>
  <c r="BG41" i="3"/>
  <c r="BH41" i="3"/>
  <c r="BI41" i="3"/>
  <c r="BJ41" i="3"/>
  <c r="BK41" i="3"/>
  <c r="BL41" i="3"/>
  <c r="BG42" i="3"/>
  <c r="BH42" i="3"/>
  <c r="BI42" i="3"/>
  <c r="BJ42" i="3"/>
  <c r="BK42" i="3"/>
  <c r="BL42" i="3"/>
  <c r="BG43" i="3"/>
  <c r="BH43" i="3"/>
  <c r="BI43" i="3"/>
  <c r="BJ43" i="3"/>
  <c r="BK43" i="3"/>
  <c r="BL43" i="3"/>
  <c r="BG44" i="3"/>
  <c r="BH44" i="3"/>
  <c r="BI44" i="3"/>
  <c r="BJ44" i="3"/>
  <c r="BK44" i="3"/>
  <c r="BL44" i="3"/>
  <c r="BD45" i="3"/>
  <c r="BG45" i="3"/>
  <c r="BH45" i="3"/>
  <c r="BI45" i="3"/>
  <c r="BJ45" i="3"/>
  <c r="BK45" i="3"/>
  <c r="BL45" i="3"/>
  <c r="BD46" i="3"/>
  <c r="BG46" i="3"/>
  <c r="BH46" i="3"/>
  <c r="BI46" i="3"/>
  <c r="BJ46" i="3"/>
  <c r="BK46" i="3"/>
  <c r="BL46" i="3"/>
  <c r="BD47" i="3"/>
  <c r="BG47" i="3"/>
  <c r="BH47" i="3"/>
  <c r="BI47" i="3"/>
  <c r="BJ47" i="3"/>
  <c r="BK47" i="3"/>
  <c r="BL47" i="3"/>
  <c r="BD48" i="3"/>
  <c r="BG48" i="3"/>
  <c r="BH48" i="3"/>
  <c r="BI48" i="3"/>
  <c r="BJ48" i="3"/>
  <c r="BK48" i="3"/>
  <c r="BL48" i="3"/>
  <c r="BD49" i="3"/>
  <c r="BG49" i="3"/>
  <c r="BH49" i="3"/>
  <c r="BI49" i="3"/>
  <c r="BJ49" i="3"/>
  <c r="BK49" i="3"/>
  <c r="BL49" i="3"/>
  <c r="BD50" i="3"/>
  <c r="BG50" i="3"/>
  <c r="BH50" i="3"/>
  <c r="BI50" i="3"/>
  <c r="BJ50" i="3"/>
  <c r="BK50" i="3"/>
  <c r="BL50" i="3"/>
  <c r="BD51" i="3"/>
  <c r="BG51" i="3"/>
  <c r="BH51" i="3"/>
  <c r="BI51" i="3"/>
  <c r="BJ51" i="3"/>
  <c r="BK51" i="3"/>
  <c r="BL51" i="3"/>
  <c r="BD52" i="3"/>
  <c r="BG52" i="3"/>
  <c r="BH52" i="3"/>
  <c r="BI52" i="3"/>
  <c r="BJ52" i="3"/>
  <c r="BK52" i="3"/>
  <c r="BL52" i="3"/>
  <c r="BD53" i="3"/>
  <c r="BG53" i="3"/>
  <c r="BH53" i="3"/>
  <c r="BI53" i="3"/>
  <c r="BJ53" i="3"/>
  <c r="BK53" i="3"/>
  <c r="BL53" i="3"/>
  <c r="BD54" i="3"/>
  <c r="BG54" i="3"/>
  <c r="BH54" i="3"/>
  <c r="BI54" i="3"/>
  <c r="BJ54" i="3"/>
  <c r="BK54" i="3"/>
  <c r="BL54" i="3"/>
  <c r="BD55" i="3"/>
  <c r="BG55" i="3"/>
  <c r="BH55" i="3"/>
  <c r="BI55" i="3"/>
  <c r="BJ55" i="3"/>
  <c r="BK55" i="3"/>
  <c r="BL55" i="3"/>
  <c r="BD56" i="3"/>
  <c r="BG56" i="3"/>
  <c r="BH56" i="3"/>
  <c r="BI56" i="3"/>
  <c r="BJ56" i="3"/>
  <c r="BK56" i="3"/>
  <c r="BL56" i="3"/>
  <c r="BD57" i="3"/>
  <c r="BG57" i="3"/>
  <c r="BH57" i="3"/>
  <c r="BI57" i="3"/>
  <c r="BJ57" i="3"/>
  <c r="BK57" i="3"/>
  <c r="BL57" i="3"/>
  <c r="BG58" i="3"/>
  <c r="BH58" i="3"/>
  <c r="BI58" i="3"/>
  <c r="BJ58" i="3"/>
  <c r="BK58" i="3"/>
  <c r="BL58" i="3"/>
  <c r="BD59" i="3"/>
  <c r="BG59" i="3"/>
  <c r="BH59" i="3"/>
  <c r="BI59" i="3"/>
  <c r="BJ59" i="3"/>
  <c r="BK59" i="3"/>
  <c r="BL59" i="3"/>
  <c r="BD60" i="3"/>
  <c r="BG60" i="3"/>
  <c r="BH60" i="3"/>
  <c r="BI60" i="3"/>
  <c r="BJ60" i="3"/>
  <c r="BK60" i="3"/>
  <c r="BL60" i="3"/>
  <c r="BD61" i="3"/>
  <c r="BG61" i="3"/>
  <c r="BH61" i="3"/>
  <c r="BI61" i="3"/>
  <c r="BJ61" i="3"/>
  <c r="BK61" i="3"/>
  <c r="BL61" i="3"/>
  <c r="BD62" i="3"/>
  <c r="BG62" i="3"/>
  <c r="BH62" i="3"/>
  <c r="BI62" i="3"/>
  <c r="BJ62" i="3"/>
  <c r="BK62" i="3"/>
  <c r="BL62" i="3"/>
  <c r="BD63" i="3"/>
  <c r="BG63" i="3"/>
  <c r="BH63" i="3"/>
  <c r="BI63" i="3"/>
  <c r="BJ63" i="3"/>
  <c r="BK63" i="3"/>
  <c r="BL63" i="3"/>
  <c r="BD64" i="3"/>
  <c r="BG64" i="3"/>
  <c r="BH64" i="3"/>
  <c r="BI64" i="3"/>
  <c r="BJ64" i="3"/>
  <c r="BK64" i="3"/>
  <c r="BL64" i="3"/>
  <c r="BD65" i="3"/>
  <c r="BG65" i="3"/>
  <c r="BH65" i="3"/>
  <c r="BI65" i="3"/>
  <c r="BJ65" i="3"/>
  <c r="BK65" i="3"/>
  <c r="BL65" i="3"/>
  <c r="BD66" i="3"/>
  <c r="BG66" i="3"/>
  <c r="BH66" i="3"/>
  <c r="BI66" i="3"/>
  <c r="BJ66" i="3"/>
  <c r="BK66" i="3"/>
  <c r="BL66" i="3"/>
  <c r="BD67" i="3"/>
  <c r="BG67" i="3"/>
  <c r="BH67" i="3"/>
  <c r="BI67" i="3"/>
  <c r="BJ67" i="3"/>
  <c r="BK67" i="3"/>
  <c r="BL67" i="3"/>
  <c r="BG68" i="3"/>
  <c r="BH68" i="3"/>
  <c r="BI68" i="3"/>
  <c r="BJ68" i="3"/>
  <c r="BK68" i="3"/>
  <c r="BL68" i="3"/>
  <c r="BG69" i="3"/>
  <c r="BH69" i="3"/>
  <c r="BI69" i="3"/>
  <c r="BJ69" i="3"/>
  <c r="BK69" i="3"/>
  <c r="BL69" i="3"/>
  <c r="BD70" i="3"/>
  <c r="BG70" i="3"/>
  <c r="BH70" i="3"/>
  <c r="BI70" i="3"/>
  <c r="BJ70" i="3"/>
  <c r="BK70" i="3"/>
  <c r="BL70" i="3"/>
  <c r="BD71" i="3"/>
  <c r="BG71" i="3"/>
  <c r="BH71" i="3"/>
  <c r="BI71" i="3"/>
  <c r="BJ71" i="3"/>
  <c r="BK71" i="3"/>
  <c r="BL71" i="3"/>
  <c r="BD72" i="3"/>
  <c r="BG72" i="3"/>
  <c r="BH72" i="3"/>
  <c r="BI72" i="3"/>
  <c r="BJ72" i="3"/>
  <c r="BK72" i="3"/>
  <c r="BL72" i="3"/>
  <c r="BD73" i="3"/>
  <c r="BG73" i="3"/>
  <c r="BH73" i="3"/>
  <c r="BI73" i="3"/>
  <c r="BJ73" i="3"/>
  <c r="BK73" i="3"/>
  <c r="BL73" i="3"/>
  <c r="BD74" i="3"/>
  <c r="BG74" i="3"/>
  <c r="BH74" i="3"/>
  <c r="BI74" i="3"/>
  <c r="BJ74" i="3"/>
  <c r="BK74" i="3"/>
  <c r="BL74" i="3"/>
  <c r="BD75" i="3"/>
  <c r="BG75" i="3"/>
  <c r="BH75" i="3"/>
  <c r="BI75" i="3"/>
  <c r="BJ75" i="3"/>
  <c r="BK75" i="3"/>
  <c r="BL75" i="3"/>
  <c r="BD76" i="3"/>
  <c r="BG76" i="3"/>
  <c r="BH76" i="3"/>
  <c r="BI76" i="3"/>
  <c r="BJ76" i="3"/>
  <c r="BK76" i="3"/>
  <c r="BL76" i="3"/>
  <c r="BD77" i="3"/>
  <c r="BG77" i="3"/>
  <c r="BH77" i="3"/>
  <c r="BI77" i="3"/>
  <c r="BJ77" i="3"/>
  <c r="BK77" i="3"/>
  <c r="BL77" i="3"/>
  <c r="BD78" i="3"/>
  <c r="BG78" i="3"/>
  <c r="BH78" i="3"/>
  <c r="BI78" i="3"/>
  <c r="BJ78" i="3"/>
  <c r="BK78" i="3"/>
  <c r="BL78" i="3"/>
  <c r="BD79" i="3"/>
  <c r="BG79" i="3"/>
  <c r="BH79" i="3"/>
  <c r="BI79" i="3"/>
  <c r="BJ79" i="3"/>
  <c r="BK79" i="3"/>
  <c r="BL79" i="3"/>
  <c r="BG80" i="3"/>
  <c r="BH80" i="3"/>
  <c r="BI80" i="3"/>
  <c r="BJ80" i="3"/>
  <c r="BK80" i="3"/>
  <c r="BL80" i="3"/>
  <c r="BG81" i="3"/>
  <c r="BH81" i="3"/>
  <c r="BI81" i="3"/>
  <c r="BJ81" i="3"/>
  <c r="BK81" i="3"/>
  <c r="BL81" i="3"/>
  <c r="BD82" i="3"/>
  <c r="BG82" i="3"/>
  <c r="BH82" i="3"/>
  <c r="BI82" i="3"/>
  <c r="BJ82" i="3"/>
  <c r="BK82" i="3"/>
  <c r="BL82" i="3"/>
  <c r="BD83" i="3"/>
  <c r="BG83" i="3"/>
  <c r="BH83" i="3"/>
  <c r="BI83" i="3"/>
  <c r="BJ83" i="3"/>
  <c r="BK83" i="3"/>
  <c r="BL83" i="3"/>
  <c r="BD84" i="3"/>
  <c r="BG84" i="3"/>
  <c r="BH84" i="3"/>
  <c r="BI84" i="3"/>
  <c r="BJ84" i="3"/>
  <c r="BK84" i="3"/>
  <c r="BL84" i="3"/>
  <c r="BD85" i="3"/>
  <c r="BG85" i="3"/>
  <c r="BH85" i="3"/>
  <c r="BI85" i="3"/>
  <c r="BJ85" i="3"/>
  <c r="BK85" i="3"/>
  <c r="BL85" i="3"/>
  <c r="BD86" i="3"/>
  <c r="BG86" i="3"/>
  <c r="BH86" i="3"/>
  <c r="BI86" i="3"/>
  <c r="BJ86" i="3"/>
  <c r="BK86" i="3"/>
  <c r="BL86" i="3"/>
  <c r="BD87" i="3"/>
  <c r="BG87" i="3"/>
  <c r="BH87" i="3"/>
  <c r="BI87" i="3"/>
  <c r="BJ87" i="3"/>
  <c r="BK87" i="3"/>
  <c r="BL87" i="3"/>
  <c r="BD88" i="3"/>
  <c r="BG88" i="3"/>
  <c r="BH88" i="3"/>
  <c r="BI88" i="3"/>
  <c r="BJ88" i="3"/>
  <c r="BK88" i="3"/>
  <c r="BL88" i="3"/>
  <c r="BD89" i="3"/>
  <c r="BG89" i="3"/>
  <c r="BH89" i="3"/>
  <c r="BI89" i="3"/>
  <c r="BJ89" i="3"/>
  <c r="BK89" i="3"/>
  <c r="BL89" i="3"/>
  <c r="BD90" i="3"/>
  <c r="BG90" i="3"/>
  <c r="BH90" i="3"/>
  <c r="BI90" i="3"/>
  <c r="BJ90" i="3"/>
  <c r="BK90" i="3"/>
  <c r="BL90" i="3"/>
  <c r="BD91" i="3"/>
  <c r="BG91" i="3"/>
  <c r="BH91" i="3"/>
  <c r="BI91" i="3"/>
  <c r="BJ91" i="3"/>
  <c r="BK91" i="3"/>
  <c r="BL91" i="3"/>
  <c r="BD92" i="3"/>
  <c r="BG92" i="3"/>
  <c r="BH92" i="3"/>
  <c r="BI92" i="3"/>
  <c r="BJ92" i="3"/>
  <c r="BK92" i="3"/>
  <c r="BL92" i="3"/>
  <c r="BD93" i="3"/>
  <c r="BG93" i="3"/>
  <c r="BH93" i="3"/>
  <c r="BI93" i="3"/>
  <c r="BJ93" i="3"/>
  <c r="BK93" i="3"/>
  <c r="BL93" i="3"/>
  <c r="BD94" i="3"/>
  <c r="BG94" i="3"/>
  <c r="BH94" i="3"/>
  <c r="BI94" i="3"/>
  <c r="BJ94" i="3"/>
  <c r="BK94" i="3"/>
  <c r="BL94" i="3"/>
  <c r="BD95" i="3"/>
  <c r="BG95" i="3"/>
  <c r="BH95" i="3"/>
  <c r="BI95" i="3"/>
  <c r="BJ95" i="3"/>
  <c r="BK95" i="3"/>
  <c r="BL95" i="3"/>
  <c r="BD96" i="3"/>
  <c r="BG96" i="3"/>
  <c r="BH96" i="3"/>
  <c r="BI96" i="3"/>
  <c r="BJ96" i="3"/>
  <c r="BK96" i="3"/>
  <c r="BL96" i="3"/>
  <c r="BG97" i="3"/>
  <c r="BH97" i="3"/>
  <c r="BI97" i="3"/>
  <c r="BJ97" i="3"/>
  <c r="BK97" i="3"/>
  <c r="BL97" i="3"/>
  <c r="BD98" i="3"/>
  <c r="BG98" i="3"/>
  <c r="BH98" i="3"/>
  <c r="BI98" i="3"/>
  <c r="BJ98" i="3"/>
  <c r="BK98" i="3"/>
  <c r="BL98" i="3"/>
  <c r="BG99" i="3"/>
  <c r="BH99" i="3"/>
  <c r="BI99" i="3"/>
  <c r="BJ99" i="3"/>
  <c r="BK99" i="3"/>
  <c r="BL99" i="3"/>
  <c r="BD100" i="3"/>
  <c r="BG100" i="3"/>
  <c r="BH100" i="3"/>
  <c r="BI100" i="3"/>
  <c r="BJ100" i="3"/>
  <c r="BK100" i="3"/>
  <c r="BL100" i="3"/>
  <c r="BD101" i="3"/>
  <c r="BG101" i="3"/>
  <c r="BH101" i="3"/>
  <c r="BI101" i="3"/>
  <c r="BJ101" i="3"/>
  <c r="BK101" i="3"/>
  <c r="BL101" i="3"/>
  <c r="BD102" i="3"/>
  <c r="BG102" i="3"/>
  <c r="BH102" i="3"/>
  <c r="BI102" i="3"/>
  <c r="BJ102" i="3"/>
  <c r="BK102" i="3"/>
  <c r="BL102" i="3"/>
  <c r="BD103" i="3"/>
  <c r="BG103" i="3"/>
  <c r="BH103" i="3"/>
  <c r="BI103" i="3"/>
  <c r="BJ103" i="3"/>
  <c r="BK103" i="3"/>
  <c r="BL103" i="3"/>
  <c r="BD104" i="3"/>
  <c r="BG104" i="3"/>
  <c r="BH104" i="3"/>
  <c r="BI104" i="3"/>
  <c r="BJ104" i="3"/>
  <c r="BK104" i="3"/>
  <c r="BL104" i="3"/>
  <c r="BD105" i="3"/>
  <c r="BG105" i="3"/>
  <c r="BH105" i="3"/>
  <c r="BI105" i="3"/>
  <c r="BJ105" i="3"/>
  <c r="BK105" i="3"/>
  <c r="BL105" i="3"/>
  <c r="BD106" i="3"/>
  <c r="BG106" i="3"/>
  <c r="BH106" i="3"/>
  <c r="BI106" i="3"/>
  <c r="BJ106" i="3"/>
  <c r="BK106" i="3"/>
  <c r="BL106" i="3"/>
  <c r="BD107" i="3"/>
  <c r="BG107" i="3"/>
  <c r="BH107" i="3"/>
  <c r="BI107" i="3"/>
  <c r="BJ107" i="3"/>
  <c r="BK107" i="3"/>
  <c r="BL107" i="3"/>
  <c r="BD108" i="3"/>
  <c r="BG108" i="3"/>
  <c r="BH108" i="3"/>
  <c r="BI108" i="3"/>
  <c r="BJ108" i="3"/>
  <c r="BK108" i="3"/>
  <c r="BL108" i="3"/>
  <c r="BD109" i="3"/>
  <c r="BG109" i="3"/>
  <c r="BH109" i="3"/>
  <c r="BI109" i="3"/>
  <c r="BJ109" i="3"/>
  <c r="BK109" i="3"/>
  <c r="BL109" i="3"/>
  <c r="BD110" i="3"/>
  <c r="BG110" i="3"/>
  <c r="BH110" i="3"/>
  <c r="BI110" i="3"/>
  <c r="BJ110" i="3"/>
  <c r="BK110" i="3"/>
  <c r="BL110" i="3"/>
  <c r="BD111" i="3"/>
  <c r="BG111" i="3"/>
  <c r="BH111" i="3"/>
  <c r="BI111" i="3"/>
  <c r="BJ111" i="3"/>
  <c r="BK111" i="3"/>
  <c r="BL111" i="3"/>
  <c r="BD112" i="3"/>
  <c r="BG112" i="3"/>
  <c r="BH112" i="3"/>
  <c r="BI112" i="3"/>
  <c r="BJ112" i="3"/>
  <c r="BK112" i="3"/>
  <c r="BL112" i="3"/>
  <c r="BD113" i="3"/>
  <c r="BG113" i="3"/>
  <c r="BH113" i="3"/>
  <c r="BI113" i="3"/>
  <c r="BJ113" i="3"/>
  <c r="BK113" i="3"/>
  <c r="BL113" i="3"/>
  <c r="BD114" i="3"/>
  <c r="BG114" i="3"/>
  <c r="BH114" i="3"/>
  <c r="BI114" i="3"/>
  <c r="BJ114" i="3"/>
  <c r="BK114" i="3"/>
  <c r="BL114" i="3"/>
  <c r="BD115" i="3"/>
  <c r="BG115" i="3"/>
  <c r="BH115" i="3"/>
  <c r="BI115" i="3"/>
  <c r="BJ115" i="3"/>
  <c r="BK115" i="3"/>
  <c r="BL115" i="3"/>
  <c r="BD116" i="3"/>
  <c r="BG116" i="3"/>
  <c r="BH116" i="3"/>
  <c r="BI116" i="3"/>
  <c r="BJ116" i="3"/>
  <c r="BK116" i="3"/>
  <c r="BL116" i="3"/>
  <c r="BD117" i="3"/>
  <c r="BG117" i="3"/>
  <c r="BH117" i="3"/>
  <c r="BI117" i="3"/>
  <c r="BJ117" i="3"/>
  <c r="BK117" i="3"/>
  <c r="BL117" i="3"/>
  <c r="BD118" i="3"/>
  <c r="BG118" i="3"/>
  <c r="BH118" i="3"/>
  <c r="BI118" i="3"/>
  <c r="BJ118" i="3"/>
  <c r="BK118" i="3"/>
  <c r="BL118" i="3"/>
  <c r="BD119" i="3"/>
  <c r="BG119" i="3"/>
  <c r="BH119" i="3"/>
  <c r="BI119" i="3"/>
  <c r="BJ119" i="3"/>
  <c r="BK119" i="3"/>
  <c r="BL119" i="3"/>
  <c r="BD120" i="3"/>
  <c r="BG120" i="3"/>
  <c r="BH120" i="3"/>
  <c r="BI120" i="3"/>
  <c r="BJ120" i="3"/>
  <c r="BK120" i="3"/>
  <c r="BL120" i="3"/>
  <c r="BD121" i="3"/>
  <c r="BG121" i="3"/>
  <c r="BH121" i="3"/>
  <c r="BI121" i="3"/>
  <c r="BJ121" i="3"/>
  <c r="BK121" i="3"/>
  <c r="BL121" i="3"/>
  <c r="BD122" i="3"/>
  <c r="BG122" i="3"/>
  <c r="BH122" i="3"/>
  <c r="BI122" i="3"/>
  <c r="BJ122" i="3"/>
  <c r="BK122" i="3"/>
  <c r="BL122" i="3"/>
  <c r="BD123" i="3"/>
  <c r="BG123" i="3"/>
  <c r="BH123" i="3"/>
  <c r="BI123" i="3"/>
  <c r="BJ123" i="3"/>
  <c r="BK123" i="3"/>
  <c r="BL123" i="3"/>
  <c r="BD124" i="3"/>
  <c r="BG124" i="3"/>
  <c r="BH124" i="3"/>
  <c r="BI124" i="3"/>
  <c r="BJ124" i="3"/>
  <c r="BK124" i="3"/>
  <c r="BL124" i="3"/>
  <c r="BD125" i="3"/>
  <c r="BG125" i="3"/>
  <c r="BH125" i="3"/>
  <c r="BI125" i="3"/>
  <c r="BJ125" i="3"/>
  <c r="BK125" i="3"/>
  <c r="BL125" i="3"/>
  <c r="BD126" i="3"/>
  <c r="BG126" i="3"/>
  <c r="BH126" i="3"/>
  <c r="BI126" i="3"/>
  <c r="BJ126" i="3"/>
  <c r="BK126" i="3"/>
  <c r="BL126" i="3"/>
  <c r="BD127" i="3"/>
  <c r="BG127" i="3"/>
  <c r="BH127" i="3"/>
  <c r="BI127" i="3"/>
  <c r="BJ127" i="3"/>
  <c r="BK127" i="3"/>
  <c r="BL127" i="3"/>
  <c r="BD128" i="3"/>
  <c r="BG128" i="3"/>
  <c r="BH128" i="3"/>
  <c r="BI128" i="3"/>
  <c r="BJ128" i="3"/>
  <c r="BK128" i="3"/>
  <c r="BL128" i="3"/>
  <c r="BD129" i="3"/>
  <c r="BG129" i="3"/>
  <c r="BH129" i="3"/>
  <c r="BI129" i="3"/>
  <c r="BJ129" i="3"/>
  <c r="BK129" i="3"/>
  <c r="BL129" i="3"/>
  <c r="BD130" i="3"/>
  <c r="BG130" i="3"/>
  <c r="BH130" i="3"/>
  <c r="BI130" i="3"/>
  <c r="BJ130" i="3"/>
  <c r="BK130" i="3"/>
  <c r="BL130" i="3"/>
  <c r="BD131" i="3"/>
  <c r="BG131" i="3"/>
  <c r="BH131" i="3"/>
  <c r="BI131" i="3"/>
  <c r="BJ131" i="3"/>
  <c r="BK131" i="3"/>
  <c r="BL131" i="3"/>
  <c r="BD132" i="3"/>
  <c r="BG132" i="3"/>
  <c r="BH132" i="3"/>
  <c r="BI132" i="3"/>
  <c r="BJ132" i="3"/>
  <c r="BK132" i="3"/>
  <c r="BL132" i="3"/>
  <c r="BD133" i="3"/>
  <c r="BG133" i="3"/>
  <c r="BH133" i="3"/>
  <c r="BI133" i="3"/>
  <c r="BJ133" i="3"/>
  <c r="BK133" i="3"/>
  <c r="BL133" i="3"/>
  <c r="BD134" i="3"/>
  <c r="BG134" i="3"/>
  <c r="BH134" i="3"/>
  <c r="BI134" i="3"/>
  <c r="BJ134" i="3"/>
  <c r="BK134" i="3"/>
  <c r="BL134" i="3"/>
  <c r="BD135" i="3"/>
  <c r="BG135" i="3"/>
  <c r="BH135" i="3"/>
  <c r="BI135" i="3"/>
  <c r="BJ135" i="3"/>
  <c r="BK135" i="3"/>
  <c r="BL135" i="3"/>
  <c r="BD136" i="3"/>
  <c r="BG136" i="3"/>
  <c r="BH136" i="3"/>
  <c r="BI136" i="3"/>
  <c r="BJ136" i="3"/>
  <c r="BK136" i="3"/>
  <c r="BL136" i="3"/>
  <c r="BD137" i="3"/>
  <c r="BG137" i="3"/>
  <c r="BH137" i="3"/>
  <c r="BI137" i="3"/>
  <c r="BJ137" i="3"/>
  <c r="BK137" i="3"/>
  <c r="BL137" i="3"/>
  <c r="BD138" i="3"/>
  <c r="BG138" i="3"/>
  <c r="BH138" i="3"/>
  <c r="BI138" i="3"/>
  <c r="BJ138" i="3"/>
  <c r="BK138" i="3"/>
  <c r="BL138" i="3"/>
  <c r="BD139" i="3"/>
  <c r="BG139" i="3"/>
  <c r="BH139" i="3"/>
  <c r="BI139" i="3"/>
  <c r="BJ139" i="3"/>
  <c r="BK139" i="3"/>
  <c r="BL139" i="3"/>
  <c r="BG140" i="3"/>
  <c r="BH140" i="3"/>
  <c r="BI140" i="3"/>
  <c r="BJ140" i="3"/>
  <c r="BK140" i="3"/>
  <c r="BL140" i="3"/>
  <c r="BG141" i="3"/>
  <c r="BH141" i="3"/>
  <c r="BI141" i="3"/>
  <c r="BJ141" i="3"/>
  <c r="BK141" i="3"/>
  <c r="BL141" i="3"/>
  <c r="BD142" i="3"/>
  <c r="BG142" i="3"/>
  <c r="BH142" i="3"/>
  <c r="BI142" i="3"/>
  <c r="BJ142" i="3"/>
  <c r="BK142" i="3"/>
  <c r="BL142" i="3"/>
  <c r="BD143" i="3"/>
  <c r="BG143" i="3"/>
  <c r="BH143" i="3"/>
  <c r="BI143" i="3"/>
  <c r="BJ143" i="3"/>
  <c r="BK143" i="3"/>
  <c r="BL143" i="3"/>
  <c r="BD144" i="3"/>
  <c r="BG144" i="3"/>
  <c r="BH144" i="3"/>
  <c r="BI144" i="3"/>
  <c r="BJ144" i="3"/>
  <c r="BK144" i="3"/>
  <c r="BL144" i="3"/>
  <c r="BD145" i="3"/>
  <c r="BG145" i="3"/>
  <c r="BH145" i="3"/>
  <c r="BI145" i="3"/>
  <c r="BJ145" i="3"/>
  <c r="BK145" i="3"/>
  <c r="BL145" i="3"/>
  <c r="BD146" i="3"/>
  <c r="BG146" i="3"/>
  <c r="BH146" i="3"/>
  <c r="BI146" i="3"/>
  <c r="BJ146" i="3"/>
  <c r="BK146" i="3"/>
  <c r="BL146" i="3"/>
  <c r="BD147" i="3"/>
  <c r="BG147" i="3"/>
  <c r="BH147" i="3"/>
  <c r="BI147" i="3"/>
  <c r="BJ147" i="3"/>
  <c r="BK147" i="3"/>
  <c r="BL147" i="3"/>
  <c r="BD148" i="3"/>
  <c r="BG148" i="3"/>
  <c r="BH148" i="3"/>
  <c r="BI148" i="3"/>
  <c r="BJ148" i="3"/>
  <c r="BK148" i="3"/>
  <c r="BL148" i="3"/>
  <c r="BD149" i="3"/>
  <c r="BG149" i="3"/>
  <c r="BH149" i="3"/>
  <c r="BI149" i="3"/>
  <c r="BJ149" i="3"/>
  <c r="BK149" i="3"/>
  <c r="BL149" i="3"/>
  <c r="BD150" i="3"/>
  <c r="BG150" i="3"/>
  <c r="BH150" i="3"/>
  <c r="BI150" i="3"/>
  <c r="BJ150" i="3"/>
  <c r="BK150" i="3"/>
  <c r="BL150" i="3"/>
  <c r="BD151" i="3"/>
  <c r="BG151" i="3"/>
  <c r="BH151" i="3"/>
  <c r="BI151" i="3"/>
  <c r="BJ151" i="3"/>
  <c r="BK151" i="3"/>
  <c r="BL151" i="3"/>
  <c r="BD152" i="3"/>
  <c r="BG152" i="3"/>
  <c r="BH152" i="3"/>
  <c r="BI152" i="3"/>
  <c r="BJ152" i="3"/>
  <c r="BK152" i="3"/>
  <c r="BL152" i="3"/>
  <c r="BD153" i="3"/>
  <c r="BG153" i="3"/>
  <c r="BH153" i="3"/>
  <c r="BI153" i="3"/>
  <c r="BJ153" i="3"/>
  <c r="BK153" i="3"/>
  <c r="BL153" i="3"/>
  <c r="BD154" i="3"/>
  <c r="BG154" i="3"/>
  <c r="BH154" i="3"/>
  <c r="BI154" i="3"/>
  <c r="BJ154" i="3"/>
  <c r="BK154" i="3"/>
  <c r="BL154" i="3"/>
  <c r="BD155" i="3"/>
  <c r="BG155" i="3"/>
  <c r="BH155" i="3"/>
  <c r="BI155" i="3"/>
  <c r="BJ155" i="3"/>
  <c r="BK155" i="3"/>
  <c r="BL155" i="3"/>
  <c r="BD156" i="3"/>
  <c r="BG156" i="3"/>
  <c r="BH156" i="3"/>
  <c r="BI156" i="3"/>
  <c r="BJ156" i="3"/>
  <c r="BK156" i="3"/>
  <c r="BL156" i="3"/>
  <c r="BD157" i="3"/>
  <c r="BG157" i="3"/>
  <c r="BH157" i="3"/>
  <c r="BI157" i="3"/>
  <c r="BJ157" i="3"/>
  <c r="BK157" i="3"/>
  <c r="BL157" i="3"/>
  <c r="BD158" i="3"/>
  <c r="BG158" i="3"/>
  <c r="BH158" i="3"/>
  <c r="BI158" i="3"/>
  <c r="BJ158" i="3"/>
  <c r="BK158" i="3"/>
  <c r="BL158" i="3"/>
  <c r="BD159" i="3"/>
  <c r="BG159" i="3"/>
  <c r="BH159" i="3"/>
  <c r="BI159" i="3"/>
  <c r="BJ159" i="3"/>
  <c r="BK159" i="3"/>
  <c r="BL159" i="3"/>
  <c r="BD160" i="3"/>
  <c r="BG160" i="3"/>
  <c r="BH160" i="3"/>
  <c r="BI160" i="3"/>
  <c r="BJ160" i="3"/>
  <c r="BK160" i="3"/>
  <c r="BL160" i="3"/>
  <c r="BD161" i="3"/>
  <c r="BG161" i="3"/>
  <c r="BH161" i="3"/>
  <c r="BI161" i="3"/>
  <c r="BJ161" i="3"/>
  <c r="BK161" i="3"/>
  <c r="BL161" i="3"/>
  <c r="BD162" i="3"/>
  <c r="BG162" i="3"/>
  <c r="BH162" i="3"/>
  <c r="BI162" i="3"/>
  <c r="BJ162" i="3"/>
  <c r="BK162" i="3"/>
  <c r="BL162" i="3"/>
  <c r="BD163" i="3"/>
  <c r="BG163" i="3"/>
  <c r="BH163" i="3"/>
  <c r="BI163" i="3"/>
  <c r="BJ163" i="3"/>
  <c r="BK163" i="3"/>
  <c r="BL163" i="3"/>
  <c r="BG164" i="3"/>
  <c r="BH164" i="3"/>
  <c r="BI164" i="3"/>
  <c r="BJ164" i="3"/>
  <c r="BK164" i="3"/>
  <c r="BL164" i="3"/>
  <c r="BD165" i="3"/>
  <c r="BG165" i="3"/>
  <c r="BH165" i="3"/>
  <c r="BI165" i="3"/>
  <c r="BJ165" i="3"/>
  <c r="BK165" i="3"/>
  <c r="BL165" i="3"/>
  <c r="BD166" i="3"/>
  <c r="BG166" i="3"/>
  <c r="BH166" i="3"/>
  <c r="BI166" i="3"/>
  <c r="BJ166" i="3"/>
  <c r="BK166" i="3"/>
  <c r="BL166" i="3"/>
  <c r="BD167" i="3"/>
  <c r="BG167" i="3"/>
  <c r="BH167" i="3"/>
  <c r="BI167" i="3"/>
  <c r="BJ167" i="3"/>
  <c r="BK167" i="3"/>
  <c r="BL167" i="3"/>
  <c r="BD168" i="3"/>
  <c r="BG168" i="3"/>
  <c r="BH168" i="3"/>
  <c r="BI168" i="3"/>
  <c r="BJ168" i="3"/>
  <c r="BK168" i="3"/>
  <c r="BL168" i="3"/>
  <c r="BD169" i="3"/>
  <c r="BG169" i="3"/>
  <c r="BH169" i="3"/>
  <c r="BI169" i="3"/>
  <c r="BJ169" i="3"/>
  <c r="BK169" i="3"/>
  <c r="BL169" i="3"/>
  <c r="BD170" i="3"/>
  <c r="BG170" i="3"/>
  <c r="BH170" i="3"/>
  <c r="BI170" i="3"/>
  <c r="BJ170" i="3"/>
  <c r="BK170" i="3"/>
  <c r="BL170" i="3"/>
  <c r="BD171" i="3"/>
  <c r="BG171" i="3"/>
  <c r="BH171" i="3"/>
  <c r="BI171" i="3"/>
  <c r="BJ171" i="3"/>
  <c r="BK171" i="3"/>
  <c r="BL171" i="3"/>
  <c r="BD172" i="3"/>
  <c r="BG172" i="3"/>
  <c r="BH172" i="3"/>
  <c r="BI172" i="3"/>
  <c r="BJ172" i="3"/>
  <c r="BK172" i="3"/>
  <c r="BL172" i="3"/>
  <c r="BD173" i="3"/>
  <c r="BG173" i="3"/>
  <c r="BH173" i="3"/>
  <c r="BI173" i="3"/>
  <c r="BJ173" i="3"/>
  <c r="BK173" i="3"/>
  <c r="BL173" i="3"/>
  <c r="BD174" i="3"/>
  <c r="BG174" i="3"/>
  <c r="BH174" i="3"/>
  <c r="BI174" i="3"/>
  <c r="BJ174" i="3"/>
  <c r="BK174" i="3"/>
  <c r="BL174" i="3"/>
  <c r="BD175" i="3"/>
  <c r="BG175" i="3"/>
  <c r="BH175" i="3"/>
  <c r="BI175" i="3"/>
  <c r="BJ175" i="3"/>
  <c r="BK175" i="3"/>
  <c r="BL175" i="3"/>
  <c r="BD176" i="3"/>
  <c r="BG176" i="3"/>
  <c r="BH176" i="3"/>
  <c r="BI176" i="3"/>
  <c r="BJ176" i="3"/>
  <c r="BK176" i="3"/>
  <c r="BL176" i="3"/>
  <c r="BD177" i="3"/>
  <c r="BG177" i="3"/>
  <c r="BH177" i="3"/>
  <c r="BI177" i="3"/>
  <c r="BJ177" i="3"/>
  <c r="BK177" i="3"/>
  <c r="BL177" i="3"/>
  <c r="BD178" i="3"/>
  <c r="BG178" i="3"/>
  <c r="BH178" i="3"/>
  <c r="BI178" i="3"/>
  <c r="BJ178" i="3"/>
  <c r="BK178" i="3"/>
  <c r="BL178" i="3"/>
  <c r="BD179" i="3"/>
  <c r="BG179" i="3"/>
  <c r="BH179" i="3"/>
  <c r="BI179" i="3"/>
  <c r="BJ179" i="3"/>
  <c r="BK179" i="3"/>
  <c r="BL179" i="3"/>
  <c r="BD180" i="3"/>
  <c r="BG180" i="3"/>
  <c r="BH180" i="3"/>
  <c r="BI180" i="3"/>
  <c r="BJ180" i="3"/>
  <c r="BK180" i="3"/>
  <c r="BL180" i="3"/>
  <c r="BD181" i="3"/>
  <c r="BG181" i="3"/>
  <c r="BH181" i="3"/>
  <c r="BI181" i="3"/>
  <c r="BJ181" i="3"/>
  <c r="BK181" i="3"/>
  <c r="BL181" i="3"/>
  <c r="BD182" i="3"/>
  <c r="BG182" i="3"/>
  <c r="BH182" i="3"/>
  <c r="BI182" i="3"/>
  <c r="BJ182" i="3"/>
  <c r="BK182" i="3"/>
  <c r="BL182" i="3"/>
  <c r="BD183" i="3"/>
  <c r="BG183" i="3"/>
  <c r="BH183" i="3"/>
  <c r="BI183" i="3"/>
  <c r="BJ183" i="3"/>
  <c r="BK183" i="3"/>
  <c r="BL183" i="3"/>
  <c r="BD184" i="3"/>
  <c r="BG184" i="3"/>
  <c r="BH184" i="3"/>
  <c r="BI184" i="3"/>
  <c r="BJ184" i="3"/>
  <c r="BK184" i="3"/>
  <c r="BL184" i="3"/>
  <c r="BD185" i="3"/>
  <c r="BG185" i="3"/>
  <c r="BH185" i="3"/>
  <c r="BI185" i="3"/>
  <c r="BJ185" i="3"/>
  <c r="BK185" i="3"/>
  <c r="BL185" i="3"/>
  <c r="BD186" i="3"/>
  <c r="BG186" i="3"/>
  <c r="BH186" i="3"/>
  <c r="BI186" i="3"/>
  <c r="BJ186" i="3"/>
  <c r="BK186" i="3"/>
  <c r="BL186" i="3"/>
  <c r="BD187" i="3"/>
  <c r="BG187" i="3"/>
  <c r="BH187" i="3"/>
  <c r="BI187" i="3"/>
  <c r="BJ187" i="3"/>
  <c r="BK187" i="3"/>
  <c r="BL187" i="3"/>
  <c r="BD188" i="3"/>
  <c r="BG188" i="3"/>
  <c r="BH188" i="3"/>
  <c r="BI188" i="3"/>
  <c r="BJ188" i="3"/>
  <c r="BK188" i="3"/>
  <c r="BL188" i="3"/>
  <c r="BD189" i="3"/>
  <c r="BG189" i="3"/>
  <c r="BH189" i="3"/>
  <c r="BI189" i="3"/>
  <c r="BJ189" i="3"/>
  <c r="BK189" i="3"/>
  <c r="BL189" i="3"/>
  <c r="BD190" i="3"/>
  <c r="BG190" i="3"/>
  <c r="BH190" i="3"/>
  <c r="BI190" i="3"/>
  <c r="BJ190" i="3"/>
  <c r="BK190" i="3"/>
  <c r="BL190" i="3"/>
  <c r="BD191" i="3"/>
  <c r="BG191" i="3"/>
  <c r="BH191" i="3"/>
  <c r="BI191" i="3"/>
  <c r="BJ191" i="3"/>
  <c r="BK191" i="3"/>
  <c r="BL191" i="3"/>
  <c r="BD192" i="3"/>
  <c r="BG192" i="3"/>
  <c r="BH192" i="3"/>
  <c r="BI192" i="3"/>
  <c r="BJ192" i="3"/>
  <c r="BK192" i="3"/>
  <c r="BL192" i="3"/>
  <c r="BD193" i="3"/>
  <c r="BG193" i="3"/>
  <c r="BH193" i="3"/>
  <c r="BI193" i="3"/>
  <c r="BJ193" i="3"/>
  <c r="BK193" i="3"/>
  <c r="BL193" i="3"/>
  <c r="BD194" i="3"/>
  <c r="BG194" i="3"/>
  <c r="BH194" i="3"/>
  <c r="BI194" i="3"/>
  <c r="BJ194" i="3"/>
  <c r="BK194" i="3"/>
  <c r="BL194" i="3"/>
  <c r="BD195" i="3"/>
  <c r="BG195" i="3"/>
  <c r="BH195" i="3"/>
  <c r="BI195" i="3"/>
  <c r="BJ195" i="3"/>
  <c r="BK195" i="3"/>
  <c r="BL195" i="3"/>
  <c r="BD196" i="3"/>
  <c r="BG196" i="3"/>
  <c r="BH196" i="3"/>
  <c r="BI196" i="3"/>
  <c r="BJ196" i="3"/>
  <c r="BK196" i="3"/>
  <c r="BL196" i="3"/>
  <c r="BD197" i="3"/>
  <c r="BG197" i="3"/>
  <c r="BH197" i="3"/>
  <c r="BI197" i="3"/>
  <c r="BJ197" i="3"/>
  <c r="BK197" i="3"/>
  <c r="BL197" i="3"/>
  <c r="BD198" i="3"/>
  <c r="BG198" i="3"/>
  <c r="BH198" i="3"/>
  <c r="BI198" i="3"/>
  <c r="BJ198" i="3"/>
  <c r="BK198" i="3"/>
  <c r="BL198" i="3"/>
  <c r="BD199" i="3"/>
  <c r="BG199" i="3"/>
  <c r="BH199" i="3"/>
  <c r="BI199" i="3"/>
  <c r="BJ199" i="3"/>
  <c r="BK199" i="3"/>
  <c r="BL199" i="3"/>
  <c r="BD200" i="3"/>
  <c r="BG200" i="3"/>
  <c r="BH200" i="3"/>
  <c r="BI200" i="3"/>
  <c r="BJ200" i="3"/>
  <c r="BK200" i="3"/>
  <c r="BL200" i="3"/>
  <c r="BD201" i="3"/>
  <c r="BG201" i="3"/>
  <c r="BH201" i="3"/>
  <c r="BI201" i="3"/>
  <c r="BJ201" i="3"/>
  <c r="BK201" i="3"/>
  <c r="BL201" i="3"/>
  <c r="BD202" i="3"/>
  <c r="BG202" i="3"/>
  <c r="BH202" i="3"/>
  <c r="BI202" i="3"/>
  <c r="BJ202" i="3"/>
  <c r="BK202" i="3"/>
  <c r="BL202" i="3"/>
  <c r="BD203" i="3"/>
  <c r="BG203" i="3"/>
  <c r="BH203" i="3"/>
  <c r="BI203" i="3"/>
  <c r="BJ203" i="3"/>
  <c r="BK203" i="3"/>
  <c r="BL203" i="3"/>
  <c r="BD204" i="3"/>
  <c r="BG204" i="3"/>
  <c r="BH204" i="3"/>
  <c r="BI204" i="3"/>
  <c r="BJ204" i="3"/>
  <c r="BK204" i="3"/>
  <c r="BL204" i="3"/>
  <c r="BD205" i="3"/>
  <c r="BG205" i="3"/>
  <c r="BH205" i="3"/>
  <c r="BI205" i="3"/>
  <c r="BJ205" i="3"/>
  <c r="BK205" i="3"/>
  <c r="BL205" i="3"/>
  <c r="BD206" i="3"/>
  <c r="BG206" i="3"/>
  <c r="BH206" i="3"/>
  <c r="BI206" i="3"/>
  <c r="BJ206" i="3"/>
  <c r="BK206" i="3"/>
  <c r="BL206" i="3"/>
  <c r="BD207" i="3"/>
  <c r="BG207" i="3"/>
  <c r="BH207" i="3"/>
  <c r="BI207" i="3"/>
  <c r="BJ207" i="3"/>
  <c r="BK207" i="3"/>
  <c r="BL207" i="3"/>
  <c r="BD208" i="3"/>
  <c r="BG208" i="3"/>
  <c r="BH208" i="3"/>
  <c r="BI208" i="3"/>
  <c r="BJ208" i="3"/>
  <c r="BK208" i="3"/>
  <c r="BL208" i="3"/>
  <c r="BD209" i="3"/>
  <c r="BG209" i="3"/>
  <c r="BH209" i="3"/>
  <c r="BI209" i="3"/>
  <c r="BJ209" i="3"/>
  <c r="BK209" i="3"/>
  <c r="BL209" i="3"/>
  <c r="BD210" i="3"/>
  <c r="BG210" i="3"/>
  <c r="BH210" i="3"/>
  <c r="BI210" i="3"/>
  <c r="BJ210" i="3"/>
  <c r="BK210" i="3"/>
  <c r="BL210" i="3"/>
  <c r="BD211" i="3"/>
  <c r="BG211" i="3"/>
  <c r="BH211" i="3"/>
  <c r="BI211" i="3"/>
  <c r="BJ211" i="3"/>
  <c r="BK211" i="3"/>
  <c r="BL211" i="3"/>
  <c r="BD212" i="3"/>
  <c r="BG212" i="3"/>
  <c r="BH212" i="3"/>
  <c r="BI212" i="3"/>
  <c r="BJ212" i="3"/>
  <c r="BK212" i="3"/>
  <c r="BL212" i="3"/>
  <c r="BD213" i="3"/>
  <c r="BG213" i="3"/>
  <c r="BH213" i="3"/>
  <c r="BI213" i="3"/>
  <c r="BJ213" i="3"/>
  <c r="BK213" i="3"/>
  <c r="BL213" i="3"/>
  <c r="BL3" i="3"/>
  <c r="BK3" i="3"/>
  <c r="BK2" i="3" s="1"/>
  <c r="BJ3" i="3"/>
  <c r="BI3" i="3"/>
  <c r="BI2" i="3" s="1"/>
  <c r="BH3" i="3"/>
  <c r="BG3" i="3"/>
  <c r="U2" i="3"/>
  <c r="BD3" i="3"/>
  <c r="AK213" i="3"/>
  <c r="AJ213" i="3"/>
  <c r="AK212" i="3"/>
  <c r="AJ212" i="3"/>
  <c r="AK211" i="3"/>
  <c r="AJ211" i="3"/>
  <c r="AK210" i="3"/>
  <c r="AJ210" i="3"/>
  <c r="AK209" i="3"/>
  <c r="AJ209" i="3"/>
  <c r="AK208" i="3"/>
  <c r="AJ208" i="3"/>
  <c r="AK207" i="3"/>
  <c r="AJ207" i="3"/>
  <c r="AK206" i="3"/>
  <c r="AJ206" i="3"/>
  <c r="AK205" i="3"/>
  <c r="AJ205" i="3"/>
  <c r="AK204" i="3"/>
  <c r="AJ204" i="3"/>
  <c r="AK203" i="3"/>
  <c r="AJ203" i="3"/>
  <c r="AK202" i="3"/>
  <c r="AJ202" i="3"/>
  <c r="AK201" i="3"/>
  <c r="AJ201" i="3"/>
  <c r="AK200" i="3"/>
  <c r="AJ200" i="3"/>
  <c r="AK199" i="3"/>
  <c r="AJ199" i="3"/>
  <c r="AK198" i="3"/>
  <c r="AJ198" i="3"/>
  <c r="AK197" i="3"/>
  <c r="AJ197" i="3"/>
  <c r="AK196" i="3"/>
  <c r="AJ196" i="3"/>
  <c r="AK195" i="3"/>
  <c r="AJ195" i="3"/>
  <c r="AK194" i="3"/>
  <c r="AJ194" i="3"/>
  <c r="AK193" i="3"/>
  <c r="AJ193" i="3"/>
  <c r="AK192" i="3"/>
  <c r="AJ192" i="3"/>
  <c r="AK191" i="3"/>
  <c r="AJ191" i="3"/>
  <c r="AK190" i="3"/>
  <c r="AJ190" i="3"/>
  <c r="AK189" i="3"/>
  <c r="AJ189" i="3"/>
  <c r="AK188" i="3"/>
  <c r="AJ188" i="3"/>
  <c r="AK187" i="3"/>
  <c r="AJ187" i="3"/>
  <c r="AK186" i="3"/>
  <c r="AJ186" i="3"/>
  <c r="AK185" i="3"/>
  <c r="AJ185" i="3"/>
  <c r="AK184" i="3"/>
  <c r="AJ184" i="3"/>
  <c r="AK183" i="3"/>
  <c r="AJ183" i="3"/>
  <c r="AK182" i="3"/>
  <c r="AJ182" i="3"/>
  <c r="AK181" i="3"/>
  <c r="AJ181" i="3"/>
  <c r="AK180" i="3"/>
  <c r="AJ180" i="3"/>
  <c r="AK179" i="3"/>
  <c r="AJ179" i="3"/>
  <c r="AK178" i="3"/>
  <c r="AJ178" i="3"/>
  <c r="AK177" i="3"/>
  <c r="AJ177" i="3"/>
  <c r="AK176" i="3"/>
  <c r="AJ176" i="3"/>
  <c r="AK175" i="3"/>
  <c r="AJ175" i="3"/>
  <c r="AK174" i="3"/>
  <c r="AJ174" i="3"/>
  <c r="AK173" i="3"/>
  <c r="AJ173" i="3"/>
  <c r="AK172" i="3"/>
  <c r="AJ172" i="3"/>
  <c r="AK171" i="3"/>
  <c r="AJ171" i="3"/>
  <c r="AK170" i="3"/>
  <c r="AJ170" i="3"/>
  <c r="AK169" i="3"/>
  <c r="AJ169" i="3"/>
  <c r="AK168" i="3"/>
  <c r="AJ168" i="3"/>
  <c r="AK167" i="3"/>
  <c r="AJ167" i="3"/>
  <c r="AK166" i="3"/>
  <c r="AJ166" i="3"/>
  <c r="AK165" i="3"/>
  <c r="AJ165" i="3"/>
  <c r="AI164" i="3"/>
  <c r="BD164" i="3" s="1"/>
  <c r="AK163" i="3"/>
  <c r="AJ163" i="3"/>
  <c r="AK162" i="3"/>
  <c r="AJ162" i="3"/>
  <c r="AK161" i="3"/>
  <c r="AJ161" i="3"/>
  <c r="AK160" i="3"/>
  <c r="AJ160" i="3"/>
  <c r="AK159" i="3"/>
  <c r="AJ159" i="3"/>
  <c r="AK158" i="3"/>
  <c r="AJ158" i="3"/>
  <c r="AK157" i="3"/>
  <c r="AJ157" i="3"/>
  <c r="AK156" i="3"/>
  <c r="AJ156" i="3"/>
  <c r="AK155" i="3"/>
  <c r="AJ155" i="3"/>
  <c r="AK154" i="3"/>
  <c r="AJ154" i="3"/>
  <c r="AK153" i="3"/>
  <c r="AJ153" i="3"/>
  <c r="AK152" i="3"/>
  <c r="AJ152" i="3"/>
  <c r="AK151" i="3"/>
  <c r="AJ151" i="3"/>
  <c r="AK150" i="3"/>
  <c r="AJ150" i="3"/>
  <c r="AK149" i="3"/>
  <c r="AJ149" i="3"/>
  <c r="AK148" i="3"/>
  <c r="AJ148" i="3"/>
  <c r="AK147" i="3"/>
  <c r="AJ147" i="3"/>
  <c r="AK146" i="3"/>
  <c r="AJ146" i="3"/>
  <c r="AK145" i="3"/>
  <c r="AJ145" i="3"/>
  <c r="AK144" i="3"/>
  <c r="AJ144" i="3"/>
  <c r="AK143" i="3"/>
  <c r="AJ143" i="3"/>
  <c r="AK142" i="3"/>
  <c r="AJ142" i="3"/>
  <c r="AI141" i="3"/>
  <c r="AK141" i="3" s="1"/>
  <c r="AI140" i="3"/>
  <c r="BD140" i="3" s="1"/>
  <c r="AK139" i="3"/>
  <c r="AJ139" i="3"/>
  <c r="AK138" i="3"/>
  <c r="AJ138" i="3"/>
  <c r="AK137" i="3"/>
  <c r="AJ137" i="3"/>
  <c r="AK136" i="3"/>
  <c r="AJ136" i="3"/>
  <c r="AK135" i="3"/>
  <c r="AJ135" i="3"/>
  <c r="AK134" i="3"/>
  <c r="AJ134" i="3"/>
  <c r="AK133" i="3"/>
  <c r="AJ133" i="3"/>
  <c r="AK132" i="3"/>
  <c r="AJ132" i="3"/>
  <c r="AK131" i="3"/>
  <c r="AJ131" i="3"/>
  <c r="AK130" i="3"/>
  <c r="AJ130" i="3"/>
  <c r="AK129" i="3"/>
  <c r="AJ129" i="3"/>
  <c r="AK128" i="3"/>
  <c r="AJ128" i="3"/>
  <c r="AK127" i="3"/>
  <c r="AJ127" i="3"/>
  <c r="AK126" i="3"/>
  <c r="AJ126" i="3"/>
  <c r="AK125" i="3"/>
  <c r="AJ125" i="3"/>
  <c r="AK124" i="3"/>
  <c r="AJ124" i="3"/>
  <c r="AK123" i="3"/>
  <c r="AJ123" i="3"/>
  <c r="AK122" i="3"/>
  <c r="AJ122" i="3"/>
  <c r="AK121" i="3"/>
  <c r="AJ121" i="3"/>
  <c r="AK120" i="3"/>
  <c r="AJ120" i="3"/>
  <c r="AK119" i="3"/>
  <c r="AJ119" i="3"/>
  <c r="AK118" i="3"/>
  <c r="AJ118" i="3"/>
  <c r="AK117" i="3"/>
  <c r="AJ117" i="3"/>
  <c r="AK116" i="3"/>
  <c r="AJ116" i="3"/>
  <c r="AK115" i="3"/>
  <c r="AJ115" i="3"/>
  <c r="AK114" i="3"/>
  <c r="AJ114" i="3"/>
  <c r="AK113" i="3"/>
  <c r="AJ113" i="3"/>
  <c r="AK112" i="3"/>
  <c r="AJ112" i="3"/>
  <c r="AK111" i="3"/>
  <c r="AJ111" i="3"/>
  <c r="AK110" i="3"/>
  <c r="AJ110" i="3"/>
  <c r="AK109" i="3"/>
  <c r="AJ109" i="3"/>
  <c r="AK108" i="3"/>
  <c r="AJ108" i="3"/>
  <c r="AK107" i="3"/>
  <c r="AJ107" i="3"/>
  <c r="AK106" i="3"/>
  <c r="AJ106" i="3"/>
  <c r="AK105" i="3"/>
  <c r="AJ105" i="3"/>
  <c r="AK104" i="3"/>
  <c r="AJ104" i="3"/>
  <c r="AK103" i="3"/>
  <c r="AJ103" i="3"/>
  <c r="AK102" i="3"/>
  <c r="AJ102" i="3"/>
  <c r="AK101" i="3"/>
  <c r="AJ101" i="3"/>
  <c r="AK100" i="3"/>
  <c r="AJ100" i="3"/>
  <c r="AI99" i="3"/>
  <c r="BD99" i="3" s="1"/>
  <c r="AK98" i="3"/>
  <c r="AJ98" i="3"/>
  <c r="AI97" i="3"/>
  <c r="BD97" i="3" s="1"/>
  <c r="AK96" i="3"/>
  <c r="AJ96" i="3"/>
  <c r="AK95" i="3"/>
  <c r="AJ95" i="3"/>
  <c r="AK94" i="3"/>
  <c r="AJ94" i="3"/>
  <c r="AK93" i="3"/>
  <c r="AJ93" i="3"/>
  <c r="AK92" i="3"/>
  <c r="AJ92" i="3"/>
  <c r="AK91" i="3"/>
  <c r="AJ91" i="3"/>
  <c r="AK90" i="3"/>
  <c r="AJ90" i="3"/>
  <c r="AK89" i="3"/>
  <c r="AJ89" i="3"/>
  <c r="AK88" i="3"/>
  <c r="AJ88" i="3"/>
  <c r="AK87" i="3"/>
  <c r="AJ87" i="3"/>
  <c r="AK86" i="3"/>
  <c r="AJ86" i="3"/>
  <c r="AK85" i="3"/>
  <c r="AJ85" i="3"/>
  <c r="AK84" i="3"/>
  <c r="AJ84" i="3"/>
  <c r="AK83" i="3"/>
  <c r="AJ83" i="3"/>
  <c r="AK82" i="3"/>
  <c r="AJ82" i="3"/>
  <c r="AI81" i="3"/>
  <c r="BD81" i="3" s="1"/>
  <c r="AI80" i="3"/>
  <c r="BD80" i="3" s="1"/>
  <c r="AK79" i="3"/>
  <c r="AJ79" i="3"/>
  <c r="AK78" i="3"/>
  <c r="AJ78" i="3"/>
  <c r="AK77" i="3"/>
  <c r="AJ77" i="3"/>
  <c r="AK76" i="3"/>
  <c r="AJ76" i="3"/>
  <c r="AK75" i="3"/>
  <c r="AJ75" i="3"/>
  <c r="AK74" i="3"/>
  <c r="AJ74" i="3"/>
  <c r="AK73" i="3"/>
  <c r="AJ73" i="3"/>
  <c r="AK72" i="3"/>
  <c r="AJ72" i="3"/>
  <c r="AK71" i="3"/>
  <c r="AJ71" i="3"/>
  <c r="AK70" i="3"/>
  <c r="AJ70" i="3"/>
  <c r="AI69" i="3"/>
  <c r="BD69" i="3" s="1"/>
  <c r="AI68" i="3"/>
  <c r="AK68" i="3" s="1"/>
  <c r="AK67" i="3"/>
  <c r="AJ67" i="3"/>
  <c r="AK66" i="3"/>
  <c r="AJ66" i="3"/>
  <c r="AK65" i="3"/>
  <c r="AJ65" i="3"/>
  <c r="AK64" i="3"/>
  <c r="AJ64" i="3"/>
  <c r="AK63" i="3"/>
  <c r="AJ63" i="3"/>
  <c r="AK62" i="3"/>
  <c r="AJ62" i="3"/>
  <c r="AK61" i="3"/>
  <c r="AJ61" i="3"/>
  <c r="AK60" i="3"/>
  <c r="AJ60" i="3"/>
  <c r="AK59" i="3"/>
  <c r="AJ59" i="3"/>
  <c r="AK58" i="3"/>
  <c r="AI58" i="3"/>
  <c r="AJ58" i="3" s="1"/>
  <c r="AK57" i="3"/>
  <c r="AJ57" i="3"/>
  <c r="AK56" i="3"/>
  <c r="AJ56" i="3"/>
  <c r="AK55" i="3"/>
  <c r="AJ55" i="3"/>
  <c r="AK54" i="3"/>
  <c r="AJ54" i="3"/>
  <c r="AK53" i="3"/>
  <c r="AJ53" i="3"/>
  <c r="AK52" i="3"/>
  <c r="AJ52" i="3"/>
  <c r="AK51" i="3"/>
  <c r="AJ51" i="3"/>
  <c r="AK50" i="3"/>
  <c r="AJ50" i="3"/>
  <c r="AK49" i="3"/>
  <c r="AJ49" i="3"/>
  <c r="AK48" i="3"/>
  <c r="AJ48" i="3"/>
  <c r="AK47" i="3"/>
  <c r="AJ47" i="3"/>
  <c r="AK46" i="3"/>
  <c r="AJ46" i="3"/>
  <c r="AK45" i="3"/>
  <c r="AJ45" i="3"/>
  <c r="AI44" i="3"/>
  <c r="AK44" i="3" s="1"/>
  <c r="AI43" i="3"/>
  <c r="AJ43" i="3" s="1"/>
  <c r="AI42" i="3"/>
  <c r="BD42" i="3" s="1"/>
  <c r="AM41" i="3"/>
  <c r="AI41" i="3"/>
  <c r="BD41" i="3" s="1"/>
  <c r="AM40" i="3"/>
  <c r="AI40" i="3"/>
  <c r="BD40" i="3" s="1"/>
  <c r="AM39" i="3"/>
  <c r="AK39" i="3"/>
  <c r="AI39" i="3"/>
  <c r="BD39" i="3" s="1"/>
  <c r="AM38" i="3"/>
  <c r="AI38" i="3"/>
  <c r="BD38" i="3" s="1"/>
  <c r="AK37" i="3"/>
  <c r="AJ37" i="3"/>
  <c r="AK36" i="3"/>
  <c r="AJ36" i="3"/>
  <c r="AK35" i="3"/>
  <c r="AJ35" i="3"/>
  <c r="AK34" i="3"/>
  <c r="AJ34" i="3"/>
  <c r="AK33" i="3"/>
  <c r="AJ33" i="3"/>
  <c r="AK32" i="3"/>
  <c r="AJ32" i="3"/>
  <c r="AK31" i="3"/>
  <c r="AJ31" i="3"/>
  <c r="AK30" i="3"/>
  <c r="AJ30" i="3"/>
  <c r="AK29" i="3"/>
  <c r="AJ29" i="3"/>
  <c r="AK28" i="3"/>
  <c r="AJ28" i="3"/>
  <c r="AK27" i="3"/>
  <c r="AJ27" i="3"/>
  <c r="AK26" i="3"/>
  <c r="AJ26" i="3"/>
  <c r="AK25" i="3"/>
  <c r="AJ25" i="3"/>
  <c r="AK24" i="3"/>
  <c r="AJ24" i="3"/>
  <c r="AK23" i="3"/>
  <c r="AJ23" i="3"/>
  <c r="AK22" i="3"/>
  <c r="AJ22" i="3"/>
  <c r="AK21" i="3"/>
  <c r="AJ21" i="3"/>
  <c r="AK20" i="3"/>
  <c r="AJ20" i="3"/>
  <c r="AK19" i="3"/>
  <c r="AJ19" i="3"/>
  <c r="AK18" i="3"/>
  <c r="AJ18" i="3"/>
  <c r="AK17" i="3"/>
  <c r="AJ17" i="3"/>
  <c r="AK16" i="3"/>
  <c r="AJ16" i="3"/>
  <c r="AK15" i="3"/>
  <c r="AJ15" i="3"/>
  <c r="AK14" i="3"/>
  <c r="AJ14" i="3"/>
  <c r="AK13" i="3"/>
  <c r="AJ13" i="3"/>
  <c r="AK12" i="3"/>
  <c r="AJ12" i="3"/>
  <c r="AK11" i="3"/>
  <c r="AJ11" i="3"/>
  <c r="AK10" i="3"/>
  <c r="AJ10" i="3"/>
  <c r="AK9" i="3"/>
  <c r="AJ9" i="3"/>
  <c r="AK8" i="3"/>
  <c r="AJ8" i="3"/>
  <c r="AK7" i="3"/>
  <c r="AJ7" i="3"/>
  <c r="AK6" i="3"/>
  <c r="AJ6" i="3"/>
  <c r="AK5" i="3"/>
  <c r="AJ5" i="3"/>
  <c r="AK4" i="3"/>
  <c r="AJ4" i="3"/>
  <c r="AK3" i="3"/>
  <c r="AJ3" i="3"/>
  <c r="BF2" i="3" l="1"/>
  <c r="AK69" i="3"/>
  <c r="BJ2" i="3"/>
  <c r="BH2" i="3"/>
  <c r="BG2" i="3"/>
  <c r="AJ39" i="3"/>
  <c r="BD141" i="3"/>
  <c r="BD68" i="3"/>
  <c r="BD58" i="3"/>
  <c r="BD44" i="3"/>
  <c r="BD43" i="3"/>
  <c r="BD2" i="3" s="1"/>
  <c r="AK43" i="3"/>
  <c r="AK81" i="3"/>
  <c r="AK40" i="3"/>
  <c r="AJ69" i="3"/>
  <c r="AK164" i="3"/>
  <c r="AK41" i="3"/>
  <c r="AJ41" i="3"/>
  <c r="AK80" i="3"/>
  <c r="AK97" i="3"/>
  <c r="AJ99" i="3"/>
  <c r="AK38" i="3"/>
  <c r="AK140" i="3"/>
  <c r="AK42" i="3"/>
  <c r="AK99" i="3"/>
  <c r="AJ81" i="3"/>
  <c r="AJ44" i="3"/>
  <c r="AJ97" i="3"/>
  <c r="AJ140" i="3"/>
  <c r="AJ38" i="3"/>
  <c r="AJ40" i="3"/>
  <c r="AJ42" i="3"/>
  <c r="AJ68" i="3"/>
  <c r="AJ164" i="3"/>
  <c r="AJ141" i="3"/>
  <c r="AJ80" i="3"/>
</calcChain>
</file>

<file path=xl/sharedStrings.xml><?xml version="1.0" encoding="utf-8"?>
<sst xmlns="http://schemas.openxmlformats.org/spreadsheetml/2006/main" count="7565" uniqueCount="687">
  <si>
    <t>Country</t>
  </si>
  <si>
    <t>Subnational unit (province, state)</t>
  </si>
  <si>
    <t>Grid</t>
  </si>
  <si>
    <t>Local name</t>
  </si>
  <si>
    <t>GEM plant name</t>
  </si>
  <si>
    <t>Tracker ID</t>
  </si>
  <si>
    <t>TrackerLOC</t>
  </si>
  <si>
    <t>Fuel</t>
  </si>
  <si>
    <t>Ownership</t>
  </si>
  <si>
    <t>Type of plant</t>
  </si>
  <si>
    <t>Canonical coal type</t>
  </si>
  <si>
    <t>Technology</t>
  </si>
  <si>
    <t>Status</t>
  </si>
  <si>
    <t>Start year</t>
  </si>
  <si>
    <t>Remaining life (years)</t>
  </si>
  <si>
    <t>Latitude</t>
  </si>
  <si>
    <t>Longitude</t>
  </si>
  <si>
    <t>Assumed asset life</t>
  </si>
  <si>
    <t>Capacity (MW)</t>
  </si>
  <si>
    <t>Age adjusted efficiency</t>
  </si>
  <si>
    <t>Capacity factor (%)</t>
  </si>
  <si>
    <t>Subregion Reserve Margin (%)</t>
  </si>
  <si>
    <t>Reserve margin (%)</t>
  </si>
  <si>
    <t>Emissions intensity (tCO2/MWh)</t>
  </si>
  <si>
    <t>Average fuel cost ($/t)</t>
  </si>
  <si>
    <t>Average fuel cost ($/MWh)</t>
  </si>
  <si>
    <t>Average carbon price ($/tCO2)</t>
  </si>
  <si>
    <t>Average carbon cost ($/MWh)</t>
  </si>
  <si>
    <t>Net zero carbon price ($/tCO2)</t>
  </si>
  <si>
    <t>Climate cost ($/MWh)</t>
  </si>
  <si>
    <t>FOM ($/MWh)</t>
  </si>
  <si>
    <t>VOM ($/MWh)</t>
  </si>
  <si>
    <t>Tariff price ($/MWh)</t>
  </si>
  <si>
    <t>Short term profitability ($/MWh)</t>
  </si>
  <si>
    <t>Long term profitability ($/MWh)</t>
  </si>
  <si>
    <t>SRMC ($/MWh)</t>
  </si>
  <si>
    <t>CAPEX ($/MW)</t>
  </si>
  <si>
    <t>National Solar + Storage LCOE ($/MWh)</t>
  </si>
  <si>
    <t>Switch to Solar + Storage ($/tCO2)</t>
  </si>
  <si>
    <t>National Onshore wind + Storage LCOE ($/MWh)</t>
  </si>
  <si>
    <t>Switch to Onshore wind + Storage ($/tCO2)</t>
  </si>
  <si>
    <t>Switch to base gas carbon cost ($/tCO2)</t>
  </si>
  <si>
    <t>Estimated water use (m3/MWh)</t>
  </si>
  <si>
    <t>Water shadow price ($/m3)</t>
  </si>
  <si>
    <t>Social cost of water stress ($/MWh)</t>
  </si>
  <si>
    <t>Social cost of local air pollution ($/MWh)</t>
  </si>
  <si>
    <t>Social cost of total air pollution ($/MWh)</t>
  </si>
  <si>
    <t>Estimated number of jobs lost from plant closure</t>
  </si>
  <si>
    <t>Capital recovery (years)</t>
  </si>
  <si>
    <t>Potential carbon savings from early retirement (mtCO2)</t>
  </si>
  <si>
    <t>Value of CO2 savings from early retirement (m$)</t>
  </si>
  <si>
    <t>IDN</t>
  </si>
  <si>
    <t>Central Java</t>
  </si>
  <si>
    <t>Java-Bali</t>
  </si>
  <si>
    <t>PLTU Adipala</t>
  </si>
  <si>
    <t>Adipala power station</t>
  </si>
  <si>
    <t>G100040</t>
  </si>
  <si>
    <t>L102708</t>
  </si>
  <si>
    <t>Coal</t>
  </si>
  <si>
    <t>PLN</t>
  </si>
  <si>
    <t>CFPP</t>
  </si>
  <si>
    <t>Sub-bituminous</t>
  </si>
  <si>
    <t>Supercritical</t>
  </si>
  <si>
    <t>Operating</t>
  </si>
  <si>
    <t>Papua</t>
  </si>
  <si>
    <t>Captive Freeport Mine</t>
  </si>
  <si>
    <t>Amamapare Port power station</t>
  </si>
  <si>
    <t>G100142</t>
  </si>
  <si>
    <t>L102773</t>
  </si>
  <si>
    <t>Captive</t>
  </si>
  <si>
    <t>Bituminous</t>
  </si>
  <si>
    <t>Subcritical</t>
  </si>
  <si>
    <t>G100143</t>
  </si>
  <si>
    <t>G100144</t>
  </si>
  <si>
    <t>North Sulawesi</t>
  </si>
  <si>
    <t>Sulbagut</t>
  </si>
  <si>
    <t>PLTU Amurang</t>
  </si>
  <si>
    <t>Amurang power station</t>
  </si>
  <si>
    <t>G100180</t>
  </si>
  <si>
    <t>L102759</t>
  </si>
  <si>
    <t>CFB</t>
  </si>
  <si>
    <t>G100181</t>
  </si>
  <si>
    <t>West Java</t>
  </si>
  <si>
    <t>Captive Bandung Indosyntec</t>
  </si>
  <si>
    <t>Bandung Indosyntec power station</t>
  </si>
  <si>
    <t>G100505</t>
  </si>
  <si>
    <t>L102812</t>
  </si>
  <si>
    <t>Bangka-Belitung</t>
  </si>
  <si>
    <t>Sumatra</t>
  </si>
  <si>
    <t>PLTU Ombilin</t>
  </si>
  <si>
    <t>Bangka Baru power station</t>
  </si>
  <si>
    <t>G100508</t>
  </si>
  <si>
    <t>L102693</t>
  </si>
  <si>
    <t>PLTU Tarahan</t>
  </si>
  <si>
    <t>G100509</t>
  </si>
  <si>
    <t>South Kalimantan</t>
  </si>
  <si>
    <t>Kalimantan</t>
  </si>
  <si>
    <t>PLTU Asam Asam Unit 1,2</t>
  </si>
  <si>
    <t>Asam-Asam power station</t>
  </si>
  <si>
    <t>G100517</t>
  </si>
  <si>
    <t>L102783</t>
  </si>
  <si>
    <t>Lignite</t>
  </si>
  <si>
    <t>G100518</t>
  </si>
  <si>
    <t>South Sumatra</t>
  </si>
  <si>
    <t>PLTU Sumbar Pesis/Teluk Sirih</t>
  </si>
  <si>
    <t>Banjarsari power station</t>
  </si>
  <si>
    <t>G100519</t>
  </si>
  <si>
    <t>L102795</t>
  </si>
  <si>
    <t>G100520</t>
  </si>
  <si>
    <t>Banten</t>
  </si>
  <si>
    <t>PLTU Labuhan #1</t>
  </si>
  <si>
    <t>Banten Labuan power station</t>
  </si>
  <si>
    <t>G100530</t>
  </si>
  <si>
    <t>L102696</t>
  </si>
  <si>
    <t>PLTU Labuhan #2</t>
  </si>
  <si>
    <t>G100531</t>
  </si>
  <si>
    <t>PLTU Lontar #1</t>
  </si>
  <si>
    <t>Banten Lontar power station</t>
  </si>
  <si>
    <t>G100532</t>
  </si>
  <si>
    <t>L102697</t>
  </si>
  <si>
    <t>PLTU Lontar #2</t>
  </si>
  <si>
    <t>G100533</t>
  </si>
  <si>
    <t>PLTU Lontar #3</t>
  </si>
  <si>
    <t>G100534</t>
  </si>
  <si>
    <t>PLTU IPP LBE</t>
  </si>
  <si>
    <t>Banten Serang power station</t>
  </si>
  <si>
    <t>G100536</t>
  </si>
  <si>
    <t>L102698</t>
  </si>
  <si>
    <t>IPP</t>
  </si>
  <si>
    <t>PLTU Suralaya #8</t>
  </si>
  <si>
    <t>Banten Suralaya power station</t>
  </si>
  <si>
    <t>G100537</t>
  </si>
  <si>
    <t>L102699</t>
  </si>
  <si>
    <t>PLTU Suralaya #1</t>
  </si>
  <si>
    <t>G100539</t>
  </si>
  <si>
    <t>PLTU Suralaya #2</t>
  </si>
  <si>
    <t>G100540</t>
  </si>
  <si>
    <t>PLTU Suralaya #3</t>
  </si>
  <si>
    <t>G100541</t>
  </si>
  <si>
    <t>PLTU Suralaya #4</t>
  </si>
  <si>
    <t>G100542</t>
  </si>
  <si>
    <t>PLTU Suralaya #5</t>
  </si>
  <si>
    <t>G100543</t>
  </si>
  <si>
    <t>PLTU Suralaya #6</t>
  </si>
  <si>
    <t>G100544</t>
  </si>
  <si>
    <t>PLTU Suralaya #7</t>
  </si>
  <si>
    <t>G100545</t>
  </si>
  <si>
    <t>Banten Suralaya-3 power station</t>
  </si>
  <si>
    <t>G100546</t>
  </si>
  <si>
    <t>L102700</t>
  </si>
  <si>
    <t>South Sulawesi</t>
  </si>
  <si>
    <t>Sulbagsel</t>
  </si>
  <si>
    <t>PLTU Sulsel Barru</t>
  </si>
  <si>
    <t>Barru power station</t>
  </si>
  <si>
    <t>G100641</t>
  </si>
  <si>
    <t>L102787</t>
  </si>
  <si>
    <t>G100642</t>
  </si>
  <si>
    <t>West Nusa Tenggara</t>
  </si>
  <si>
    <t>West Nusa Tengara</t>
  </si>
  <si>
    <t>Captive Batu Hijau</t>
  </si>
  <si>
    <t>Batu Hijau power station</t>
  </si>
  <si>
    <t>G100662</t>
  </si>
  <si>
    <t>L102828</t>
  </si>
  <si>
    <t>G100663</t>
  </si>
  <si>
    <t>G100664</t>
  </si>
  <si>
    <t>G100665</t>
  </si>
  <si>
    <t>Bengkulu</t>
  </si>
  <si>
    <t>PLTU Bengkulu #1,2</t>
  </si>
  <si>
    <t>Bengkulu power station</t>
  </si>
  <si>
    <t>G100757</t>
  </si>
  <si>
    <t>L102707</t>
  </si>
  <si>
    <t>PLTU Banjar Sari</t>
  </si>
  <si>
    <t>Bukit Asam Muara Enim power station</t>
  </si>
  <si>
    <t>G101097</t>
  </si>
  <si>
    <t>L102797</t>
  </si>
  <si>
    <t>G101098</t>
  </si>
  <si>
    <t>PLTU Sumsel 5</t>
  </si>
  <si>
    <t>G101099</t>
  </si>
  <si>
    <t>Mine Mouth</t>
  </si>
  <si>
    <t>G101100</t>
  </si>
  <si>
    <t>Bali</t>
  </si>
  <si>
    <t>PLTU IPP Celukan Bawang #1</t>
  </si>
  <si>
    <t>Celukan Bawang power station</t>
  </si>
  <si>
    <t>G101254</t>
  </si>
  <si>
    <t>L102691</t>
  </si>
  <si>
    <t>PLTU IPP Celukan Bawang #2</t>
  </si>
  <si>
    <t>G101255</t>
  </si>
  <si>
    <t>PLTU IPP Celukan Bawang #3</t>
  </si>
  <si>
    <t>G101256</t>
  </si>
  <si>
    <t>Captive Cikarang Babelan</t>
  </si>
  <si>
    <t>Cikarang Babelan power station</t>
  </si>
  <si>
    <t>G101579</t>
  </si>
  <si>
    <t>L102813</t>
  </si>
  <si>
    <t>G101580</t>
  </si>
  <si>
    <t>PLTU IPP Cilacap #1</t>
  </si>
  <si>
    <t>Cilacap Sumber power station</t>
  </si>
  <si>
    <t>G101586</t>
  </si>
  <si>
    <t>L102711</t>
  </si>
  <si>
    <t>PLTU IPP Cilacap #2</t>
  </si>
  <si>
    <t>G101587</t>
  </si>
  <si>
    <t>PLTU IPP Cilacap #3</t>
  </si>
  <si>
    <t>G101588</t>
  </si>
  <si>
    <t>PLTU IPP Cilacap #4</t>
  </si>
  <si>
    <t>G101589</t>
  </si>
  <si>
    <t>Ultra-supercritical</t>
  </si>
  <si>
    <t>PLTU IPP Cirebon</t>
  </si>
  <si>
    <t>Cirebon power station</t>
  </si>
  <si>
    <t>G101590</t>
  </si>
  <si>
    <t>L102814</t>
  </si>
  <si>
    <t>East Kalimantan</t>
  </si>
  <si>
    <t>IPP PLTU CFK</t>
  </si>
  <si>
    <t>Embalut power station</t>
  </si>
  <si>
    <t>G102626</t>
  </si>
  <si>
    <t>L102735</t>
  </si>
  <si>
    <t>PLTU Indramayu #1</t>
  </si>
  <si>
    <t>Indramayu power station</t>
  </si>
  <si>
    <t>G104852</t>
  </si>
  <si>
    <t>L102815</t>
  </si>
  <si>
    <t>PLTU Indramayu #2</t>
  </si>
  <si>
    <t>G104853</t>
  </si>
  <si>
    <t>PLTU Indramayu #3</t>
  </si>
  <si>
    <t>G104854</t>
  </si>
  <si>
    <t>PLTU Jawa 7 #1</t>
  </si>
  <si>
    <t>Jawa-7 power station</t>
  </si>
  <si>
    <t>G104986</t>
  </si>
  <si>
    <t>L102703</t>
  </si>
  <si>
    <t>PLTU Jawa 7 #2</t>
  </si>
  <si>
    <t>G104987</t>
  </si>
  <si>
    <t>West Kalimantan</t>
  </si>
  <si>
    <t>PLTU Kalbar 1</t>
  </si>
  <si>
    <t>Kalbar-1 power station</t>
  </si>
  <si>
    <t>G105465</t>
  </si>
  <si>
    <t>L102823</t>
  </si>
  <si>
    <t>Captive Kalimantan Cement</t>
  </si>
  <si>
    <t>Kalimantan Cement Works power station</t>
  </si>
  <si>
    <t>G105475</t>
  </si>
  <si>
    <t>L102784</t>
  </si>
  <si>
    <t>Unkown</t>
  </si>
  <si>
    <t>PLTU Asam Asam Unit 3,4</t>
  </si>
  <si>
    <t>G105482</t>
  </si>
  <si>
    <t>G105483</t>
  </si>
  <si>
    <t>Central Kalimantan</t>
  </si>
  <si>
    <t>IPP PLTU Kalselteng-1</t>
  </si>
  <si>
    <t>Kalselteng-1 power station</t>
  </si>
  <si>
    <t>G105484</t>
  </si>
  <si>
    <t>L102715</t>
  </si>
  <si>
    <t>G105485</t>
  </si>
  <si>
    <t>PLTU Pulang Pisau</t>
  </si>
  <si>
    <t>Kalteng-1 Pulang Pisau power station</t>
  </si>
  <si>
    <t>G105488</t>
  </si>
  <si>
    <t>L102717</t>
  </si>
  <si>
    <t>G105489</t>
  </si>
  <si>
    <t>IPP PLTU Kaltim FTP-2</t>
  </si>
  <si>
    <t>Kaltim FTP2 power station</t>
  </si>
  <si>
    <t>G105490</t>
  </si>
  <si>
    <t>L102736</t>
  </si>
  <si>
    <t>G105491</t>
  </si>
  <si>
    <t>PLTU Teluk Balikpapan</t>
  </si>
  <si>
    <t>Kaltim Teluk Balikpapan power station</t>
  </si>
  <si>
    <t>G105492</t>
  </si>
  <si>
    <t>L102737</t>
  </si>
  <si>
    <t>G105493</t>
  </si>
  <si>
    <t>IPP PLTU Kaltim-4</t>
  </si>
  <si>
    <t>Kaltim-4 power station</t>
  </si>
  <si>
    <t>G105496</t>
  </si>
  <si>
    <t>L102719</t>
  </si>
  <si>
    <t>G105497</t>
  </si>
  <si>
    <t>PLTU Labuhan Angin</t>
  </si>
  <si>
    <t>Keban Agung power station</t>
  </si>
  <si>
    <t>G105632</t>
  </si>
  <si>
    <t>L102798</t>
  </si>
  <si>
    <t>G105633</t>
  </si>
  <si>
    <t>Southeast Sulawesi</t>
  </si>
  <si>
    <t>PLTU Kendari 3</t>
  </si>
  <si>
    <t>Kendari-3 power station</t>
  </si>
  <si>
    <t>G105669</t>
  </si>
  <si>
    <t>L102810</t>
  </si>
  <si>
    <t>G105670</t>
  </si>
  <si>
    <t>Captive Ketapang Smelter</t>
  </si>
  <si>
    <t>Ketapang Smelter power station</t>
  </si>
  <si>
    <t>G105679</t>
  </si>
  <si>
    <t>L102826</t>
  </si>
  <si>
    <t>G105680</t>
  </si>
  <si>
    <t>North Sumatra</t>
  </si>
  <si>
    <t>Captive Tanjung Kasam</t>
  </si>
  <si>
    <t>Labuhan Angin power station</t>
  </si>
  <si>
    <t>G106084</t>
  </si>
  <si>
    <t>L102767</t>
  </si>
  <si>
    <t>G106085</t>
  </si>
  <si>
    <t>Lampung</t>
  </si>
  <si>
    <t>PLTU Meulanah (Nagan Raya) #1</t>
  </si>
  <si>
    <t>Lampung Sebalang power station</t>
  </si>
  <si>
    <t>G106136</t>
  </si>
  <si>
    <t>L102754</t>
  </si>
  <si>
    <t>PLTU Pangkalan Susu #1,2,3,4</t>
  </si>
  <si>
    <t>G106137</t>
  </si>
  <si>
    <t>Captive Merak</t>
  </si>
  <si>
    <t>Merak power station</t>
  </si>
  <si>
    <t>G106864</t>
  </si>
  <si>
    <t>L102704</t>
  </si>
  <si>
    <t>G106865</t>
  </si>
  <si>
    <t>Aceh</t>
  </si>
  <si>
    <t>Captive Medan Steel Mill</t>
  </si>
  <si>
    <t>Nagan Raya power station</t>
  </si>
  <si>
    <t>G107177</t>
  </si>
  <si>
    <t>L102690</t>
  </si>
  <si>
    <t>G107178</t>
  </si>
  <si>
    <t>West Sumatra</t>
  </si>
  <si>
    <t>Captive Perawang Mill</t>
  </si>
  <si>
    <t>Ombilin power station</t>
  </si>
  <si>
    <t>G107624</t>
  </si>
  <si>
    <t>L102834</t>
  </si>
  <si>
    <t>G107625</t>
  </si>
  <si>
    <t>East Java</t>
  </si>
  <si>
    <t>PLTU Pacitan #1</t>
  </si>
  <si>
    <t>Pacitan power station</t>
  </si>
  <si>
    <t>G107720</t>
  </si>
  <si>
    <t>L102726</t>
  </si>
  <si>
    <t>PLTU Pacitan #2</t>
  </si>
  <si>
    <t>G107721</t>
  </si>
  <si>
    <t>PLTU #9 Paiton</t>
  </si>
  <si>
    <t>PLN Paiton Baru power station</t>
  </si>
  <si>
    <t>G107729</t>
  </si>
  <si>
    <t>L102727</t>
  </si>
  <si>
    <t>PLTU IPP Paiton #1</t>
  </si>
  <si>
    <t>Paiton-1 power station</t>
  </si>
  <si>
    <t>G107730</t>
  </si>
  <si>
    <t>L102728</t>
  </si>
  <si>
    <t>G107731</t>
  </si>
  <si>
    <t>PLTU IPP Paiton #2</t>
  </si>
  <si>
    <t>Paiton-2 power station</t>
  </si>
  <si>
    <t>G107732</t>
  </si>
  <si>
    <t>L102729</t>
  </si>
  <si>
    <t>G107733</t>
  </si>
  <si>
    <t>PLTU IPP Paiton #3</t>
  </si>
  <si>
    <t>Paiton-3 power station</t>
  </si>
  <si>
    <t>G107734</t>
  </si>
  <si>
    <t>L102730</t>
  </si>
  <si>
    <t>Pangkalan Susu power station</t>
  </si>
  <si>
    <t>G107756</t>
  </si>
  <si>
    <t>L102769</t>
  </si>
  <si>
    <t xml:space="preserve">(UPK) Bukit Asam </t>
  </si>
  <si>
    <t>G107757</t>
  </si>
  <si>
    <t>G107758</t>
  </si>
  <si>
    <t>G107759</t>
  </si>
  <si>
    <t>PLTU Barit Baru FTP-2 (Site Bengkayang)</t>
  </si>
  <si>
    <t>Parit Baru power station</t>
  </si>
  <si>
    <t>G107834</t>
  </si>
  <si>
    <t>L102827</t>
  </si>
  <si>
    <t>G107835</t>
  </si>
  <si>
    <t>Riau</t>
  </si>
  <si>
    <t>PLTU Air Anyir</t>
  </si>
  <si>
    <t>Pekanbaru Tenayan power station</t>
  </si>
  <si>
    <t>G107915</t>
  </si>
  <si>
    <t>L102778</t>
  </si>
  <si>
    <t>PLTU Sebalang</t>
  </si>
  <si>
    <t>G107916</t>
  </si>
  <si>
    <t>PLTU Jawa Barat 2 (Pelabuhan Ratu) #2</t>
  </si>
  <si>
    <t>Pelabuhan Ratu power station</t>
  </si>
  <si>
    <t>G107917</t>
  </si>
  <si>
    <t>L102819</t>
  </si>
  <si>
    <t>PLTU Jawa Barat 2 (Pelabuhan Ratu) #3</t>
  </si>
  <si>
    <t>G107918</t>
  </si>
  <si>
    <t>PLTU Jawa Barat 2 Pelabuhan RatuPLTU Jawa Barat 2 (Pelabuhan Ratu) #1</t>
  </si>
  <si>
    <t>G107919</t>
  </si>
  <si>
    <t>Perawang Mill power station</t>
  </si>
  <si>
    <t>G107926</t>
  </si>
  <si>
    <t>L102779</t>
  </si>
  <si>
    <t>G107927</t>
  </si>
  <si>
    <t>G107928</t>
  </si>
  <si>
    <t>G107929</t>
  </si>
  <si>
    <t>Captive Andalas Cement</t>
  </si>
  <si>
    <t>G107930</t>
  </si>
  <si>
    <t>G107931</t>
  </si>
  <si>
    <t>G107932</t>
  </si>
  <si>
    <t>Captive Pindo-Deli-li</t>
  </si>
  <si>
    <t>Pindo-Deli-Ii power station</t>
  </si>
  <si>
    <t>G107980</t>
  </si>
  <si>
    <t>L102820</t>
  </si>
  <si>
    <t>PLN Paiton power station</t>
  </si>
  <si>
    <t>G108040</t>
  </si>
  <si>
    <t>L102731</t>
  </si>
  <si>
    <t>G108041</t>
  </si>
  <si>
    <t>PLTU Keban Agung</t>
  </si>
  <si>
    <t>Pomalaa Nickel power station</t>
  </si>
  <si>
    <t>G108075</t>
  </si>
  <si>
    <t>L102801</t>
  </si>
  <si>
    <t>G108076</t>
  </si>
  <si>
    <t>PLTU Punagaya (FTP2)</t>
  </si>
  <si>
    <t>Punagaya power station</t>
  </si>
  <si>
    <t>G108234</t>
  </si>
  <si>
    <t>L102789</t>
  </si>
  <si>
    <t>G108235</t>
  </si>
  <si>
    <t>PLTU Jeneponto 2</t>
  </si>
  <si>
    <t>G108236</t>
  </si>
  <si>
    <t>G108237</t>
  </si>
  <si>
    <t>PLTU Rembang #1</t>
  </si>
  <si>
    <t>Rembang power station</t>
  </si>
  <si>
    <t>G108526</t>
  </si>
  <si>
    <t>L102713</t>
  </si>
  <si>
    <t>PLTU Rembang #2</t>
  </si>
  <si>
    <t>G108527</t>
  </si>
  <si>
    <t>Shenhua Guohua power station</t>
  </si>
  <si>
    <t>G109397</t>
  </si>
  <si>
    <t>L102802</t>
  </si>
  <si>
    <t>Captive Palembang PUSRI</t>
  </si>
  <si>
    <t>G109398</t>
  </si>
  <si>
    <t>Jambi</t>
  </si>
  <si>
    <t>Captive Sinar Mas Lontar</t>
  </si>
  <si>
    <t>Sinar Mas Jambi Lontar power station</t>
  </si>
  <si>
    <t>G109399</t>
  </si>
  <si>
    <t>L102745</t>
  </si>
  <si>
    <t>G109400</t>
  </si>
  <si>
    <t>G109401</t>
  </si>
  <si>
    <t>Central Sulawesi</t>
  </si>
  <si>
    <t>Captive Sulawesi Mining</t>
  </si>
  <si>
    <t>Sulawesi Mining power station</t>
  </si>
  <si>
    <t>G109663</t>
  </si>
  <si>
    <t>L102722</t>
  </si>
  <si>
    <t>G109664</t>
  </si>
  <si>
    <t>G109665</t>
  </si>
  <si>
    <t>G109666</t>
  </si>
  <si>
    <t>G109667</t>
  </si>
  <si>
    <t>Gorontalo</t>
  </si>
  <si>
    <t>PLTU Gorontalo (FTP-1)</t>
  </si>
  <si>
    <t>Sulbagut-1 power station</t>
  </si>
  <si>
    <t>G109670</t>
  </si>
  <si>
    <t>L102742</t>
  </si>
  <si>
    <t>G109671</t>
  </si>
  <si>
    <t>PLTU Sulut-3</t>
  </si>
  <si>
    <t>Sulut-3 power station</t>
  </si>
  <si>
    <t>G109687</t>
  </si>
  <si>
    <t>L102763</t>
  </si>
  <si>
    <t>G109688</t>
  </si>
  <si>
    <t>PLTU Meulanah (Nagan Raya) #2</t>
  </si>
  <si>
    <t>Sumsel-5 power station</t>
  </si>
  <si>
    <t>G109700</t>
  </si>
  <si>
    <t>L102806</t>
  </si>
  <si>
    <t>G109701</t>
  </si>
  <si>
    <t>IPP PLTU Kalsel FTP-2</t>
  </si>
  <si>
    <t>Tabalong power station</t>
  </si>
  <si>
    <t>G109790</t>
  </si>
  <si>
    <t>L102785</t>
  </si>
  <si>
    <t>G109791</t>
  </si>
  <si>
    <t>Captive Tabalong Wisesa</t>
  </si>
  <si>
    <t>Tabalong Wisesa power station</t>
  </si>
  <si>
    <t>G109792</t>
  </si>
  <si>
    <t>L102786</t>
  </si>
  <si>
    <t>G109793</t>
  </si>
  <si>
    <t>PLTU Jeneponto 1</t>
  </si>
  <si>
    <t>Takalar power station</t>
  </si>
  <si>
    <t>G109863</t>
  </si>
  <si>
    <t>L102792</t>
  </si>
  <si>
    <t>G109864</t>
  </si>
  <si>
    <t>PLTU Tanjung Awar-Awar #1</t>
  </si>
  <si>
    <t>Tanjung Awar-Awar power station</t>
  </si>
  <si>
    <t>G109946</t>
  </si>
  <si>
    <t>L102732</t>
  </si>
  <si>
    <t>PLTU Tanjung Awar-Awar #2</t>
  </si>
  <si>
    <t>G109947</t>
  </si>
  <si>
    <t>PLTU Tanjung Jati #3</t>
  </si>
  <si>
    <t>Tanjung Jati B power station</t>
  </si>
  <si>
    <t>G109956</t>
  </si>
  <si>
    <t>L102714</t>
  </si>
  <si>
    <t>PLTU Tanjung Jati #4</t>
  </si>
  <si>
    <t>G109957</t>
  </si>
  <si>
    <t>PLTU Tanjung Jati #1</t>
  </si>
  <si>
    <t>G109960</t>
  </si>
  <si>
    <t>PLTU Tanjung Jati #2</t>
  </si>
  <si>
    <t>G109961</t>
  </si>
  <si>
    <t>Captive Pomalaa Nickel Mine</t>
  </si>
  <si>
    <t>Tanjung Kasam power station</t>
  </si>
  <si>
    <t>G109962</t>
  </si>
  <si>
    <t>L102782</t>
  </si>
  <si>
    <t>G109963</t>
  </si>
  <si>
    <t>Tarahan power station</t>
  </si>
  <si>
    <t>G109971</t>
  </si>
  <si>
    <t>L102756</t>
  </si>
  <si>
    <t>Captive Shenhua Guohua</t>
  </si>
  <si>
    <t>G109972</t>
  </si>
  <si>
    <t>Teluk Sirih power station</t>
  </si>
  <si>
    <t>G109998</t>
  </si>
  <si>
    <t>L102835</t>
  </si>
  <si>
    <t>G109999</t>
  </si>
  <si>
    <t>Captive Tonasa Cement</t>
  </si>
  <si>
    <t>Tonasa Cement Plant power station</t>
  </si>
  <si>
    <t>G110240</t>
  </si>
  <si>
    <t>L102793</t>
  </si>
  <si>
    <t>G110241</t>
  </si>
  <si>
    <t>G112736</t>
  </si>
  <si>
    <t>G113217</t>
  </si>
  <si>
    <t>G113441</t>
  </si>
  <si>
    <t>PLTU Tenayan</t>
  </si>
  <si>
    <t>Medan Steel Mill Power Plant</t>
  </si>
  <si>
    <t>G113840</t>
  </si>
  <si>
    <t>L104400</t>
  </si>
  <si>
    <t>G113841</t>
  </si>
  <si>
    <t>Captive Cilegon PTIP</t>
  </si>
  <si>
    <t>Cilegon PTIP Power Station</t>
  </si>
  <si>
    <t>G113842</t>
  </si>
  <si>
    <t>L104397</t>
  </si>
  <si>
    <t>Captive Purwakarta Indorama</t>
  </si>
  <si>
    <t>Purwakarta Indorama Power Station</t>
  </si>
  <si>
    <t>G113843</t>
  </si>
  <si>
    <t>L104398</t>
  </si>
  <si>
    <t>G113844</t>
  </si>
  <si>
    <t>PLTU Amurang (Sewa)</t>
  </si>
  <si>
    <t>Amurang-2 power station</t>
  </si>
  <si>
    <t>G113971</t>
  </si>
  <si>
    <t>L104535</t>
  </si>
  <si>
    <t>G113972</t>
  </si>
  <si>
    <t>North Maluku</t>
  </si>
  <si>
    <t>Captive Pulau Obi Nickel</t>
  </si>
  <si>
    <t>MSP Pulau Obi power station</t>
  </si>
  <si>
    <t>G114179</t>
  </si>
  <si>
    <t>L104571</t>
  </si>
  <si>
    <t>G114180</t>
  </si>
  <si>
    <t>G114181</t>
  </si>
  <si>
    <t>Captive Cemindo Gemilang</t>
  </si>
  <si>
    <t>Cemindo Gemilang power station</t>
  </si>
  <si>
    <t>G114188</t>
  </si>
  <si>
    <t>L104575</t>
  </si>
  <si>
    <t>Captive Indo Bharat Rayon</t>
  </si>
  <si>
    <t>Indo Bharat Rayon power station</t>
  </si>
  <si>
    <t>G114215</t>
  </si>
  <si>
    <t>L104584</t>
  </si>
  <si>
    <t>Andalas Cement power station</t>
  </si>
  <si>
    <t>G114216</t>
  </si>
  <si>
    <t>L104585</t>
  </si>
  <si>
    <t>Captive Weda Bay Nickel</t>
  </si>
  <si>
    <t>Weda Bay power station</t>
  </si>
  <si>
    <t>G114314</t>
  </si>
  <si>
    <t>L104613</t>
  </si>
  <si>
    <t>G114315</t>
  </si>
  <si>
    <t>G114316</t>
  </si>
  <si>
    <t>G114317</t>
  </si>
  <si>
    <t>Captive Xinxing Ductile Iron Pipes</t>
  </si>
  <si>
    <t>Xinxing Ductile Iron Pipes Co Captive power station</t>
  </si>
  <si>
    <t>G114318</t>
  </si>
  <si>
    <t>L104614</t>
  </si>
  <si>
    <t>G114319</t>
  </si>
  <si>
    <t>G114320</t>
  </si>
  <si>
    <t>G114323</t>
  </si>
  <si>
    <t>G114324</t>
  </si>
  <si>
    <t>G114325</t>
  </si>
  <si>
    <t>Maluku</t>
  </si>
  <si>
    <t>Captive Jinchuan Nickel</t>
  </si>
  <si>
    <t>Jinchuan Group WP&amp;RKA power station</t>
  </si>
  <si>
    <t>G114326</t>
  </si>
  <si>
    <t>L104615</t>
  </si>
  <si>
    <t>G114327</t>
  </si>
  <si>
    <t>G114328</t>
  </si>
  <si>
    <t>Captive Qingdao Zhongsheng</t>
  </si>
  <si>
    <t>Qingdao Zhongsheng captive power station</t>
  </si>
  <si>
    <t>G114329</t>
  </si>
  <si>
    <t>L104616</t>
  </si>
  <si>
    <t>G114330</t>
  </si>
  <si>
    <t>Captive Delong Nickel Phase 2</t>
  </si>
  <si>
    <t>Delong Nickel Phase II power station</t>
  </si>
  <si>
    <t>G114331</t>
  </si>
  <si>
    <t>L104617</t>
  </si>
  <si>
    <t>G114332</t>
  </si>
  <si>
    <t>G114333</t>
  </si>
  <si>
    <t>G114334</t>
  </si>
  <si>
    <t>G114335</t>
  </si>
  <si>
    <t>G114336</t>
  </si>
  <si>
    <t>G114337</t>
  </si>
  <si>
    <t>G114338</t>
  </si>
  <si>
    <t>G114339</t>
  </si>
  <si>
    <t>G114340</t>
  </si>
  <si>
    <t>Captive Delong Nickel Phase 1</t>
  </si>
  <si>
    <t>Delong Nickel Phase I power station</t>
  </si>
  <si>
    <t>G114341</t>
  </si>
  <si>
    <t>G114342</t>
  </si>
  <si>
    <t>G114343</t>
  </si>
  <si>
    <t>G114344</t>
  </si>
  <si>
    <t>G114345</t>
  </si>
  <si>
    <t>G114346</t>
  </si>
  <si>
    <t>G114347</t>
  </si>
  <si>
    <t>G114348</t>
  </si>
  <si>
    <t>Captive Nanshan Industrial Park</t>
  </si>
  <si>
    <t>Nanshan Industrial Park power station</t>
  </si>
  <si>
    <t>G114489</t>
  </si>
  <si>
    <t>L104619</t>
  </si>
  <si>
    <t>G114899</t>
  </si>
  <si>
    <t>G114900</t>
  </si>
  <si>
    <t>© TransitionZero 2022</t>
  </si>
  <si>
    <t>This Data and Datasheet (‘Content’) and the copyright and other intellectual property rights subsisting in that Content, unless specifically labelled otherwise, belongs to or has been licensed to Us. All Content is protected by applicable United Kingdom and international intellectual property laws and treaties.</t>
  </si>
  <si>
    <t>Disclaimer</t>
  </si>
  <si>
    <t>This Content provides general information only. We may change the Content at any time. The information and opinions contained in the Content are based on sources we believe to be reliable, and where publicly available you may access such sources to verify the Content findings. We make no representation or warranty, express or implied, as to the accuracy, completeness or accuracy of the Content. We shall not (to the extent permissible by law) be liable for any claims or losses of any nature in connection with information contained in this document, including but not limited to lost profits or indirect or consequential damages. The information used to compile this Content has been collected from a number of sources in the public domain and from the Our licensors. Some of its content may be proprietary intellectual property belonging to Us or Our licensors. We are not an investment adviser and make no representation regarding the advisability of investing in any particular company, security, investment fund or other vehicle in any jurisdiction. No decision relating to any such investment or other financial commitment should made in reliance the Content.</t>
  </si>
  <si>
    <t>Contact: info@transitionzero.org to inform us about any errors, omissions or other feedback.</t>
  </si>
  <si>
    <t>Description: TransitionZero's Coal Asset Transition (CAT) Tool provides foundational economic, financial, and environmental data to help ensure coal plant replacement financing is affordable and just. The tool is meant to be utilized by local partners to assist in evaluating coal plants for phase out.</t>
  </si>
  <si>
    <t xml:space="preserve">NOTE: The metrics presented in this dataset utilize an average of data from the last three years, to allow for a more hollistic picture when evaluating plants for phase out. </t>
  </si>
  <si>
    <t>Column</t>
  </si>
  <si>
    <t>Description</t>
  </si>
  <si>
    <t>Country of model run</t>
  </si>
  <si>
    <t>Subregion of model country</t>
  </si>
  <si>
    <t>Grid in which the asset is located</t>
  </si>
  <si>
    <t>Local name of the asset</t>
  </si>
  <si>
    <t>Plant name as identified by GEM</t>
  </si>
  <si>
    <t>GEM unit ID</t>
  </si>
  <si>
    <t>GEM plant ID</t>
  </si>
  <si>
    <t>Fuel type</t>
  </si>
  <si>
    <t>Asset owner</t>
  </si>
  <si>
    <t>Coal type used for fuel</t>
  </si>
  <si>
    <t>Coal combustion technology</t>
  </si>
  <si>
    <t>Operating status</t>
  </si>
  <si>
    <t>Asset start year</t>
  </si>
  <si>
    <t>Estimated remaining life of the asset</t>
  </si>
  <si>
    <t>Assumed life of the asset</t>
  </si>
  <si>
    <t>Three year average capacity (MW)</t>
  </si>
  <si>
    <t>Baseline efficiency adjusted for plant age and technology type</t>
  </si>
  <si>
    <t>Three year average capacity factor (%)</t>
  </si>
  <si>
    <t>Three year average asset emissions intensity (tCO2/MWh)</t>
  </si>
  <si>
    <t>Three year average raw fuel cost ($/t)</t>
  </si>
  <si>
    <t>Three year average fuel cost ($/MWh)</t>
  </si>
  <si>
    <t>Three year average carbon price ($/tCO2)</t>
  </si>
  <si>
    <t>Three year average carbon cost ($/MWh)</t>
  </si>
  <si>
    <t>IEA aligned Net Zero carbon price ($/tCO2)</t>
  </si>
  <si>
    <t>Three year average climate cost ($/MWh)* based on IEA NZE suggested carbon cost</t>
  </si>
  <si>
    <t>Fixed operating costs ($/MWh)</t>
  </si>
  <si>
    <t>Variable operating costs ($/MWh)</t>
  </si>
  <si>
    <t>Current tariff price per unit of electricity generated ($/MWh)*</t>
  </si>
  <si>
    <t>Short term profitability from plant operation (Tariff - SRMC)</t>
  </si>
  <si>
    <t>Plant CAPEX, dependent on start year and technology type</t>
  </si>
  <si>
    <t>National average cost for onshore wind and associated storage</t>
  </si>
  <si>
    <t>Coal to gas fuel switch carbon price ($/tCO2)</t>
  </si>
  <si>
    <t>Estimated water use of the plant</t>
  </si>
  <si>
    <t>Shadow price of water, based on regional water stress and population density</t>
  </si>
  <si>
    <t>Social cost of water stress per unit of generation</t>
  </si>
  <si>
    <t>Social cost of air pollution per unit of generation, within the country</t>
  </si>
  <si>
    <t>Social cost of air pollution per unit of generation, for all impacted populations (including those outside of the model country)</t>
  </si>
  <si>
    <t>Estimated number of jobs from plant closure</t>
  </si>
  <si>
    <t>Value of carbon savings from early retirement, based on an assumed carbon offset price of $10/tCO2. "Early retirement" signifies immediate shut down of the asset</t>
  </si>
  <si>
    <t>Reserve margin of the sub-regional grid of which the asset is located</t>
  </si>
  <si>
    <t>Reserve margin of the regional grid of which the asset is located</t>
  </si>
  <si>
    <t>Age adjusted efficiency (%)</t>
  </si>
  <si>
    <t>National average cost for solar and associated storage**</t>
  </si>
  <si>
    <t>National Solar LCOE ($/MWh)</t>
  </si>
  <si>
    <t>Coal to Clean Carbon Price Index (C3PI metric) for onshore wind and associated storage</t>
  </si>
  <si>
    <t>Coal to Clean Carbon Price Index (C3PI metric) for solar and associated storage</t>
  </si>
  <si>
    <t>Potential carbon savings from early retirement (MtCO2)</t>
  </si>
  <si>
    <t>Value of CO2 savings from early retirement ($ million)</t>
  </si>
  <si>
    <t>National average cost for solar</t>
  </si>
  <si>
    <t>Right Tracker ID</t>
  </si>
  <si>
    <t>G107738</t>
  </si>
  <si>
    <t>PLTU Paiton #2</t>
  </si>
  <si>
    <t>PLTU Paiton #1</t>
  </si>
  <si>
    <t>No</t>
  </si>
  <si>
    <t>Note: *Tariff prices are estimated using methodology as described in the methodology document</t>
  </si>
  <si>
    <t>Note: *Cost of associated storage is at 50% nameplate capacity and for 4h duration</t>
  </si>
  <si>
    <t>Buy-out years</t>
  </si>
  <si>
    <t>Planned retirement year</t>
  </si>
  <si>
    <t>Early retirement year</t>
  </si>
  <si>
    <t xml:space="preserve"> </t>
  </si>
  <si>
    <t>LRMC ($/MWh)</t>
  </si>
  <si>
    <t>PLTU Paiton #9</t>
  </si>
  <si>
    <t xml:space="preserve">Potential carbon savings from early retirement, where "early retirement" for assets with remaining life less than 10 years will mean buy-out of the remaining life of the asset for immediate shutdown. "Early retirement" for assets with remaining life greater than 10 years will see a maximum buy-out of 10 years of coal generation at current capacity factors. </t>
  </si>
  <si>
    <t>Retirement year under a Business-as-Usual (BAU) approach</t>
  </si>
  <si>
    <t xml:space="preserve">Number of years of buy-out in an early retirement scenario, where "early retirement" for assets with remaining life less than 10 years will mean buy-out of the remaining life of the asset for immediate shutdown. "Early retirement" for assets with remaining life greater than 10 years will see a maximum buy-out of 10 years of coal generation at current capacity factors. </t>
  </si>
  <si>
    <t xml:space="preserve">Retirement year under an early retirement scenario where "early retirement" for assets with remaining life less than 10 years will mean buy-out of the remaining life of the asset for immediate shutdown. "Early retirement" for assets with remaining life greater than 10 years will see a maximum buy-out of 10 years of coal generation at current capacity factors. </t>
  </si>
  <si>
    <t>Cost of early retirement on a per MW basis. Cost of early retirement is calculated based on buying out the future revenues of the coal plant. The future revenues is estimated using the PPA value, excluding fuel costs and carbon costs ($), multiplied by current generation (MWh)</t>
  </si>
  <si>
    <t>Cost of early retirement. Cost of early retirement is calculated based on buying out the future revenues of the coal plant. The future revenues is estimated using the PPA value, excluding fuel costs and carbon costs ($), multiplied by current generation (MWh)</t>
  </si>
  <si>
    <t>Cost of early retirement/Buy-out value (US$)</t>
  </si>
  <si>
    <t>Cost of early retirement/Buy-out value (US$/MW)</t>
  </si>
  <si>
    <t>Long run marginal cost of the asset, calculated as the sum of fuel costs, carbon costs, FOM and VOM</t>
  </si>
  <si>
    <t>Long term profitability from plant operation (Tariff - LRMC)</t>
  </si>
  <si>
    <t>Short run marginal cost of the asset (Fuel cost + Carbon costs + VOM)</t>
  </si>
  <si>
    <t>Annual generation (MWh)</t>
  </si>
  <si>
    <t>Replacement solar capacity (MW)</t>
  </si>
  <si>
    <t>Replacement onshore wind capacity (MW)</t>
  </si>
  <si>
    <t>Required replacement capacity of utility-scale solar (MW), assuming a capacity factor of solar of 16%</t>
  </si>
  <si>
    <t>Required replacement capacity of onshore wind (MW), assuming a capacity factor of solar of 30%</t>
  </si>
  <si>
    <t>Potential job creation from replacement solar</t>
  </si>
  <si>
    <t>Potential job creation from replacement onshore wind</t>
  </si>
  <si>
    <t>Estimated jobs created as a result of replacing coal plants with utility-scale solar</t>
  </si>
  <si>
    <t>Estimated jobs created as a result of replacing coal plants with onshore wind</t>
  </si>
  <si>
    <t>Three year average generation (MWh)</t>
  </si>
  <si>
    <t>Annual emissions (tCO2)</t>
  </si>
  <si>
    <t>Three year average emissions from coal plant (tCO2)</t>
  </si>
  <si>
    <t>Cost of early retirement/Buy-out value (US$/tCO2)</t>
  </si>
  <si>
    <t>Cost of early retirement on a per ton of CO2 basis. Cost of early retirement is calculated based on buying out the future revenues of the coal plant. The future revenues is estimated using the PPA value, excluding fuel costs and carbon costs ($), multiplied by current generation (MWh).</t>
  </si>
  <si>
    <t>Emissions intensity (kgCO2/kWh)</t>
  </si>
  <si>
    <t>Emissions per year (million ton)</t>
  </si>
  <si>
    <t>Cost of early retirement/Buy-out value (US$M/MW)</t>
  </si>
  <si>
    <t>Emissions from early retirement (million ton)</t>
  </si>
  <si>
    <t>Value of CO2 savings from early retirement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</si>
</sst>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1"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1"/>
      <color theme="1"/>
      <name val="Calibri"/>
      <family val="2"/>
    </font>
    <font>
      <sz val="11"/>
      <color theme="1"/>
      <name val="Calibri"/>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tint="0.79998168889431442"/>
        <bgColor indexed="64"/>
      </patternFill>
    </fill>
    <fill>
      <patternFill patternType="solid">
        <fgColor theme="5"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cellStyleXfs>
  <cellXfs count="15">
    <xf numFmtId="0" fontId="0" fillId="0" borderId="0" xfId="0"/>
    <xf numFmtId="0" fontId="18" fillId="33" borderId="0" xfId="0" applyFont="1" applyFill="1"/>
    <xf numFmtId="0" fontId="0" fillId="33" borderId="0" xfId="0" applyFill="1"/>
    <xf numFmtId="0" fontId="19" fillId="33" borderId="0" xfId="0" applyFont="1" applyFill="1"/>
    <xf numFmtId="0" fontId="20" fillId="33" borderId="0" xfId="0" applyFont="1" applyFill="1"/>
    <xf numFmtId="9" fontId="0" fillId="0" borderId="0" xfId="40" applyFont="1" applyFill="1"/>
    <xf numFmtId="43" fontId="0" fillId="0" borderId="0" xfId="28" applyFont="1" applyFill="1"/>
    <xf numFmtId="164" fontId="0" fillId="0" borderId="0" xfId="28" applyNumberFormat="1" applyFont="1" applyFill="1"/>
    <xf numFmtId="43" fontId="0" fillId="0" borderId="0" xfId="0" applyNumberFormat="1"/>
    <xf numFmtId="164" fontId="0" fillId="34" borderId="0" xfId="28" applyNumberFormat="1" applyFont="1" applyFill="1"/>
    <xf numFmtId="43" fontId="0" fillId="34" borderId="0" xfId="28" applyFont="1" applyFill="1"/>
    <xf numFmtId="0" fontId="0" fillId="34" borderId="0" xfId="0" applyFill="1"/>
    <xf numFmtId="0" fontId="0" fillId="35" borderId="0" xfId="0" applyFill="1"/>
    <xf numFmtId="43" fontId="0" fillId="34" borderId="0" xfId="0" applyNumberFormat="1" applyFill="1"/>
    <xf numFmtId="9" fontId="0" fillId="0" borderId="0" xfId="40" applyFont="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 cent" xfId="40" builtinId="5"/>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colors>
    <mruColors>
      <color rgb="FF000000"/>
      <color rgb="FF69B2F5"/>
      <color rgb="FFFEBC95"/>
      <color rgb="FFFF8348"/>
      <color rgb="FFF75725"/>
      <color rgb="FF2C8CCE"/>
      <color rgb="FF27C1B2"/>
      <color rgb="FF2D4A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1"/>
  <sheetViews>
    <sheetView topLeftCell="A32" workbookViewId="0">
      <selection activeCell="B41" sqref="B41"/>
    </sheetView>
  </sheetViews>
  <sheetFormatPr baseColWidth="10" defaultRowHeight="16" x14ac:dyDescent="0.2"/>
  <cols>
    <col min="1" max="1" width="48" style="2" customWidth="1"/>
    <col min="2" max="16384" width="10.83203125" style="2"/>
  </cols>
  <sheetData>
    <row r="1" spans="1:2" x14ac:dyDescent="0.2">
      <c r="A1" s="1" t="s">
        <v>586</v>
      </c>
    </row>
    <row r="2" spans="1:2" x14ac:dyDescent="0.2">
      <c r="A2" s="3" t="s">
        <v>587</v>
      </c>
    </row>
    <row r="3" spans="1:2" x14ac:dyDescent="0.2">
      <c r="A3" s="4"/>
    </row>
    <row r="4" spans="1:2" x14ac:dyDescent="0.2">
      <c r="A4" s="1" t="s">
        <v>588</v>
      </c>
    </row>
    <row r="5" spans="1:2" x14ac:dyDescent="0.2">
      <c r="A5" s="3" t="s">
        <v>589</v>
      </c>
    </row>
    <row r="6" spans="1:2" x14ac:dyDescent="0.2">
      <c r="A6" s="3"/>
    </row>
    <row r="7" spans="1:2" x14ac:dyDescent="0.2">
      <c r="A7" s="1" t="s">
        <v>590</v>
      </c>
    </row>
    <row r="8" spans="1:2" x14ac:dyDescent="0.2">
      <c r="A8" s="1"/>
    </row>
    <row r="9" spans="1:2" x14ac:dyDescent="0.2">
      <c r="A9" s="1" t="s">
        <v>591</v>
      </c>
    </row>
    <row r="10" spans="1:2" x14ac:dyDescent="0.2">
      <c r="A10" s="1" t="s">
        <v>592</v>
      </c>
    </row>
    <row r="11" spans="1:2" x14ac:dyDescent="0.2">
      <c r="A11" s="1"/>
    </row>
    <row r="12" spans="1:2" x14ac:dyDescent="0.2">
      <c r="A12" s="1"/>
    </row>
    <row r="13" spans="1:2" x14ac:dyDescent="0.2">
      <c r="A13" s="1"/>
    </row>
    <row r="14" spans="1:2" x14ac:dyDescent="0.2">
      <c r="A14" s="1" t="s">
        <v>593</v>
      </c>
      <c r="B14" s="1" t="s">
        <v>594</v>
      </c>
    </row>
    <row r="15" spans="1:2" x14ac:dyDescent="0.2">
      <c r="A15" s="2" t="s">
        <v>0</v>
      </c>
      <c r="B15" s="2" t="s">
        <v>595</v>
      </c>
    </row>
    <row r="16" spans="1:2" x14ac:dyDescent="0.2">
      <c r="A16" s="2" t="s">
        <v>1</v>
      </c>
      <c r="B16" s="2" t="s">
        <v>596</v>
      </c>
    </row>
    <row r="17" spans="1:2" x14ac:dyDescent="0.2">
      <c r="A17" s="2" t="s">
        <v>2</v>
      </c>
      <c r="B17" s="2" t="s">
        <v>597</v>
      </c>
    </row>
    <row r="18" spans="1:2" x14ac:dyDescent="0.2">
      <c r="A18" s="2" t="s">
        <v>22</v>
      </c>
      <c r="B18" s="2" t="s">
        <v>635</v>
      </c>
    </row>
    <row r="19" spans="1:2" x14ac:dyDescent="0.2">
      <c r="A19" s="2" t="s">
        <v>21</v>
      </c>
      <c r="B19" s="2" t="s">
        <v>634</v>
      </c>
    </row>
    <row r="20" spans="1:2" x14ac:dyDescent="0.2">
      <c r="A20" s="2" t="s">
        <v>3</v>
      </c>
      <c r="B20" s="2" t="s">
        <v>598</v>
      </c>
    </row>
    <row r="21" spans="1:2" x14ac:dyDescent="0.2">
      <c r="A21" s="2" t="s">
        <v>4</v>
      </c>
      <c r="B21" s="2" t="s">
        <v>599</v>
      </c>
    </row>
    <row r="22" spans="1:2" x14ac:dyDescent="0.2">
      <c r="A22" s="2" t="s">
        <v>5</v>
      </c>
      <c r="B22" s="2" t="s">
        <v>600</v>
      </c>
    </row>
    <row r="23" spans="1:2" x14ac:dyDescent="0.2">
      <c r="A23" s="2" t="s">
        <v>6</v>
      </c>
      <c r="B23" s="2" t="s">
        <v>601</v>
      </c>
    </row>
    <row r="24" spans="1:2" x14ac:dyDescent="0.2">
      <c r="A24" s="2" t="s">
        <v>15</v>
      </c>
      <c r="B24" s="2" t="s">
        <v>15</v>
      </c>
    </row>
    <row r="25" spans="1:2" x14ac:dyDescent="0.2">
      <c r="A25" s="2" t="s">
        <v>16</v>
      </c>
      <c r="B25" s="2" t="s">
        <v>16</v>
      </c>
    </row>
    <row r="26" spans="1:2" x14ac:dyDescent="0.2">
      <c r="A26" s="2" t="s">
        <v>7</v>
      </c>
      <c r="B26" s="2" t="s">
        <v>602</v>
      </c>
    </row>
    <row r="27" spans="1:2" x14ac:dyDescent="0.2">
      <c r="A27" s="2" t="s">
        <v>8</v>
      </c>
      <c r="B27" s="2" t="s">
        <v>603</v>
      </c>
    </row>
    <row r="28" spans="1:2" x14ac:dyDescent="0.2">
      <c r="A28" s="2" t="s">
        <v>9</v>
      </c>
      <c r="B28" s="2" t="s">
        <v>9</v>
      </c>
    </row>
    <row r="29" spans="1:2" x14ac:dyDescent="0.2">
      <c r="A29" s="2" t="s">
        <v>10</v>
      </c>
      <c r="B29" s="2" t="s">
        <v>604</v>
      </c>
    </row>
    <row r="30" spans="1:2" x14ac:dyDescent="0.2">
      <c r="A30" s="2" t="s">
        <v>11</v>
      </c>
      <c r="B30" s="2" t="s">
        <v>605</v>
      </c>
    </row>
    <row r="31" spans="1:2" x14ac:dyDescent="0.2">
      <c r="A31" s="2" t="s">
        <v>12</v>
      </c>
      <c r="B31" s="2" t="s">
        <v>606</v>
      </c>
    </row>
    <row r="32" spans="1:2" x14ac:dyDescent="0.2">
      <c r="A32" s="2" t="s">
        <v>13</v>
      </c>
      <c r="B32" s="2" t="s">
        <v>607</v>
      </c>
    </row>
    <row r="33" spans="1:2" x14ac:dyDescent="0.2">
      <c r="A33" s="2" t="s">
        <v>17</v>
      </c>
      <c r="B33" s="2" t="s">
        <v>609</v>
      </c>
    </row>
    <row r="34" spans="1:2" x14ac:dyDescent="0.2">
      <c r="A34" s="2" t="s">
        <v>14</v>
      </c>
      <c r="B34" s="2" t="s">
        <v>608</v>
      </c>
    </row>
    <row r="35" spans="1:2" x14ac:dyDescent="0.2">
      <c r="A35" s="2" t="s">
        <v>652</v>
      </c>
      <c r="B35" s="2" t="s">
        <v>658</v>
      </c>
    </row>
    <row r="36" spans="1:2" x14ac:dyDescent="0.2">
      <c r="A36" s="2" t="s">
        <v>651</v>
      </c>
      <c r="B36" s="2" t="s">
        <v>659</v>
      </c>
    </row>
    <row r="37" spans="1:2" x14ac:dyDescent="0.2">
      <c r="A37" s="2" t="s">
        <v>653</v>
      </c>
      <c r="B37" s="2" t="s">
        <v>660</v>
      </c>
    </row>
    <row r="38" spans="1:2" x14ac:dyDescent="0.2">
      <c r="A38" s="2" t="s">
        <v>663</v>
      </c>
      <c r="B38" s="2" t="s">
        <v>662</v>
      </c>
    </row>
    <row r="39" spans="1:2" x14ac:dyDescent="0.2">
      <c r="A39" s="2" t="s">
        <v>664</v>
      </c>
      <c r="B39" s="2" t="s">
        <v>661</v>
      </c>
    </row>
    <row r="40" spans="1:2" x14ac:dyDescent="0.2">
      <c r="A40" s="2" t="s">
        <v>680</v>
      </c>
      <c r="B40" s="2" t="s">
        <v>681</v>
      </c>
    </row>
    <row r="41" spans="1:2" x14ac:dyDescent="0.2">
      <c r="A41" s="2" t="s">
        <v>18</v>
      </c>
      <c r="B41" s="2" t="s">
        <v>610</v>
      </c>
    </row>
    <row r="42" spans="1:2" x14ac:dyDescent="0.2">
      <c r="A42" s="2" t="s">
        <v>636</v>
      </c>
      <c r="B42" s="2" t="s">
        <v>611</v>
      </c>
    </row>
    <row r="43" spans="1:2" x14ac:dyDescent="0.2">
      <c r="A43" s="2" t="s">
        <v>20</v>
      </c>
      <c r="B43" s="2" t="s">
        <v>612</v>
      </c>
    </row>
    <row r="44" spans="1:2" x14ac:dyDescent="0.2">
      <c r="A44" s="2" t="s">
        <v>668</v>
      </c>
      <c r="B44" s="2" t="s">
        <v>677</v>
      </c>
    </row>
    <row r="45" spans="1:2" x14ac:dyDescent="0.2">
      <c r="A45" s="2" t="s">
        <v>23</v>
      </c>
      <c r="B45" s="2" t="s">
        <v>613</v>
      </c>
    </row>
    <row r="46" spans="1:2" x14ac:dyDescent="0.2">
      <c r="A46" s="2" t="s">
        <v>678</v>
      </c>
      <c r="B46" s="2" t="s">
        <v>679</v>
      </c>
    </row>
    <row r="47" spans="1:2" x14ac:dyDescent="0.2">
      <c r="A47" s="2" t="s">
        <v>24</v>
      </c>
      <c r="B47" s="2" t="s">
        <v>614</v>
      </c>
    </row>
    <row r="48" spans="1:2" x14ac:dyDescent="0.2">
      <c r="A48" s="2" t="s">
        <v>25</v>
      </c>
      <c r="B48" s="2" t="s">
        <v>615</v>
      </c>
    </row>
    <row r="49" spans="1:2" x14ac:dyDescent="0.2">
      <c r="A49" s="2" t="s">
        <v>26</v>
      </c>
      <c r="B49" s="2" t="s">
        <v>616</v>
      </c>
    </row>
    <row r="50" spans="1:2" x14ac:dyDescent="0.2">
      <c r="A50" s="2" t="s">
        <v>27</v>
      </c>
      <c r="B50" s="2" t="s">
        <v>617</v>
      </c>
    </row>
    <row r="51" spans="1:2" x14ac:dyDescent="0.2">
      <c r="A51" s="2" t="s">
        <v>30</v>
      </c>
      <c r="B51" s="2" t="s">
        <v>620</v>
      </c>
    </row>
    <row r="52" spans="1:2" x14ac:dyDescent="0.2">
      <c r="A52" s="2" t="s">
        <v>31</v>
      </c>
      <c r="B52" s="2" t="s">
        <v>621</v>
      </c>
    </row>
    <row r="53" spans="1:2" x14ac:dyDescent="0.2">
      <c r="A53" s="2" t="s">
        <v>35</v>
      </c>
      <c r="B53" s="2" t="s">
        <v>667</v>
      </c>
    </row>
    <row r="54" spans="1:2" x14ac:dyDescent="0.2">
      <c r="A54" s="2" t="s">
        <v>655</v>
      </c>
      <c r="B54" s="2" t="s">
        <v>665</v>
      </c>
    </row>
    <row r="55" spans="1:2" x14ac:dyDescent="0.2">
      <c r="A55" s="2" t="s">
        <v>32</v>
      </c>
      <c r="B55" s="2" t="s">
        <v>622</v>
      </c>
    </row>
    <row r="56" spans="1:2" x14ac:dyDescent="0.2">
      <c r="A56" s="2" t="s">
        <v>33</v>
      </c>
      <c r="B56" s="2" t="s">
        <v>623</v>
      </c>
    </row>
    <row r="57" spans="1:2" x14ac:dyDescent="0.2">
      <c r="A57" s="2" t="s">
        <v>34</v>
      </c>
      <c r="B57" s="2" t="s">
        <v>666</v>
      </c>
    </row>
    <row r="58" spans="1:2" x14ac:dyDescent="0.2">
      <c r="A58" s="2" t="s">
        <v>36</v>
      </c>
      <c r="B58" s="2" t="s">
        <v>624</v>
      </c>
    </row>
    <row r="59" spans="1:2" x14ac:dyDescent="0.2">
      <c r="A59" s="2" t="s">
        <v>638</v>
      </c>
      <c r="B59" s="2" t="s">
        <v>643</v>
      </c>
    </row>
    <row r="60" spans="1:2" x14ac:dyDescent="0.2">
      <c r="A60" s="2" t="s">
        <v>37</v>
      </c>
      <c r="B60" s="2" t="s">
        <v>637</v>
      </c>
    </row>
    <row r="61" spans="1:2" x14ac:dyDescent="0.2">
      <c r="A61" s="2" t="s">
        <v>38</v>
      </c>
      <c r="B61" s="2" t="s">
        <v>640</v>
      </c>
    </row>
    <row r="62" spans="1:2" x14ac:dyDescent="0.2">
      <c r="A62" s="2" t="s">
        <v>39</v>
      </c>
      <c r="B62" s="2" t="s">
        <v>625</v>
      </c>
    </row>
    <row r="63" spans="1:2" x14ac:dyDescent="0.2">
      <c r="A63" s="2" t="s">
        <v>40</v>
      </c>
      <c r="B63" s="2" t="s">
        <v>639</v>
      </c>
    </row>
    <row r="64" spans="1:2" x14ac:dyDescent="0.2">
      <c r="A64" s="2" t="s">
        <v>41</v>
      </c>
      <c r="B64" s="2" t="s">
        <v>626</v>
      </c>
    </row>
    <row r="65" spans="1:2" x14ac:dyDescent="0.2">
      <c r="A65" s="2" t="s">
        <v>669</v>
      </c>
      <c r="B65" s="2" t="s">
        <v>671</v>
      </c>
    </row>
    <row r="66" spans="1:2" x14ac:dyDescent="0.2">
      <c r="A66" s="2" t="s">
        <v>670</v>
      </c>
      <c r="B66" s="2" t="s">
        <v>672</v>
      </c>
    </row>
    <row r="67" spans="1:2" x14ac:dyDescent="0.2">
      <c r="A67" s="2" t="s">
        <v>673</v>
      </c>
      <c r="B67" s="2" t="s">
        <v>675</v>
      </c>
    </row>
    <row r="68" spans="1:2" x14ac:dyDescent="0.2">
      <c r="A68" s="2" t="s">
        <v>674</v>
      </c>
      <c r="B68" s="2" t="s">
        <v>676</v>
      </c>
    </row>
    <row r="69" spans="1:2" x14ac:dyDescent="0.2">
      <c r="A69" s="2" t="s">
        <v>28</v>
      </c>
      <c r="B69" s="2" t="s">
        <v>618</v>
      </c>
    </row>
    <row r="70" spans="1:2" x14ac:dyDescent="0.2">
      <c r="A70" s="2" t="s">
        <v>29</v>
      </c>
      <c r="B70" s="2" t="s">
        <v>619</v>
      </c>
    </row>
    <row r="71" spans="1:2" x14ac:dyDescent="0.2">
      <c r="A71" s="2" t="s">
        <v>42</v>
      </c>
      <c r="B71" s="2" t="s">
        <v>627</v>
      </c>
    </row>
    <row r="72" spans="1:2" x14ac:dyDescent="0.2">
      <c r="A72" s="2" t="s">
        <v>43</v>
      </c>
      <c r="B72" s="2" t="s">
        <v>628</v>
      </c>
    </row>
    <row r="73" spans="1:2" x14ac:dyDescent="0.2">
      <c r="A73" s="2" t="s">
        <v>44</v>
      </c>
      <c r="B73" s="2" t="s">
        <v>629</v>
      </c>
    </row>
    <row r="74" spans="1:2" x14ac:dyDescent="0.2">
      <c r="A74" s="2" t="s">
        <v>45</v>
      </c>
      <c r="B74" s="2" t="s">
        <v>630</v>
      </c>
    </row>
    <row r="75" spans="1:2" x14ac:dyDescent="0.2">
      <c r="A75" s="2" t="s">
        <v>46</v>
      </c>
      <c r="B75" s="2" t="s">
        <v>631</v>
      </c>
    </row>
    <row r="76" spans="1:2" x14ac:dyDescent="0.2">
      <c r="A76" s="2" t="s">
        <v>47</v>
      </c>
      <c r="B76" s="2" t="s">
        <v>632</v>
      </c>
    </row>
    <row r="77" spans="1:2" x14ac:dyDescent="0.2">
      <c r="A77" s="2" t="s">
        <v>641</v>
      </c>
      <c r="B77" s="2" t="s">
        <v>657</v>
      </c>
    </row>
    <row r="78" spans="1:2" x14ac:dyDescent="0.2">
      <c r="A78" s="2" t="s">
        <v>642</v>
      </c>
      <c r="B78" s="2" t="s">
        <v>633</v>
      </c>
    </row>
    <row r="80" spans="1:2" x14ac:dyDescent="0.2">
      <c r="A80" s="2" t="s">
        <v>649</v>
      </c>
    </row>
    <row r="81" spans="1:1" x14ac:dyDescent="0.2">
      <c r="A81" s="2" t="s">
        <v>650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D6848-536F-C940-AAD3-3DE12B9AA267}">
  <sheetPr codeName="Sheet5"/>
  <dimension ref="A1:BP119"/>
  <sheetViews>
    <sheetView tabSelected="1" zoomScale="70" zoomScaleNormal="70" workbookViewId="0">
      <selection activeCell="AB19" sqref="AB19"/>
    </sheetView>
  </sheetViews>
  <sheetFormatPr baseColWidth="10" defaultColWidth="8.83203125" defaultRowHeight="16" x14ac:dyDescent="0.2"/>
  <cols>
    <col min="5" max="6" width="8.83203125" style="5"/>
    <col min="7" max="7" width="27.33203125" customWidth="1"/>
    <col min="8" max="8" width="40" customWidth="1"/>
    <col min="25" max="25" width="17.6640625" customWidth="1"/>
    <col min="29" max="30" width="8.83203125" style="5"/>
    <col min="31" max="31" width="14.83203125" style="5" customWidth="1"/>
    <col min="32" max="43" width="8.83203125" style="6"/>
    <col min="44" max="45" width="8.83203125" style="7"/>
    <col min="46" max="50" width="8.83203125" style="6"/>
    <col min="51" max="54" width="8.83203125" style="5"/>
    <col min="55" max="61" width="8.83203125" style="6"/>
    <col min="63" max="65" width="8.83203125" style="6"/>
  </cols>
  <sheetData>
    <row r="1" spans="1:68" ht="21" customHeight="1" x14ac:dyDescent="0.2">
      <c r="A1" t="s">
        <v>648</v>
      </c>
      <c r="B1" t="s">
        <v>0</v>
      </c>
      <c r="C1" t="s">
        <v>1</v>
      </c>
      <c r="D1" t="s">
        <v>2</v>
      </c>
      <c r="E1" s="5" t="s">
        <v>22</v>
      </c>
      <c r="F1" s="5" t="s">
        <v>21</v>
      </c>
      <c r="G1" t="s">
        <v>3</v>
      </c>
      <c r="H1" t="s">
        <v>4</v>
      </c>
      <c r="I1" t="s">
        <v>5</v>
      </c>
      <c r="J1" t="s">
        <v>6</v>
      </c>
      <c r="K1" t="s">
        <v>15</v>
      </c>
      <c r="L1" t="s">
        <v>16</v>
      </c>
      <c r="M1" t="s">
        <v>7</v>
      </c>
      <c r="N1" t="s">
        <v>8</v>
      </c>
      <c r="O1" t="s">
        <v>9</v>
      </c>
      <c r="P1" t="s">
        <v>10</v>
      </c>
      <c r="Q1" t="s">
        <v>11</v>
      </c>
      <c r="R1" t="s">
        <v>12</v>
      </c>
      <c r="S1" t="s">
        <v>13</v>
      </c>
      <c r="T1" t="s">
        <v>17</v>
      </c>
      <c r="U1" t="s">
        <v>14</v>
      </c>
      <c r="V1" t="s">
        <v>652</v>
      </c>
      <c r="W1" t="s">
        <v>651</v>
      </c>
      <c r="X1" t="s">
        <v>653</v>
      </c>
      <c r="Y1" t="s">
        <v>663</v>
      </c>
      <c r="Z1" t="s">
        <v>684</v>
      </c>
      <c r="AA1" t="s">
        <v>680</v>
      </c>
      <c r="AB1" t="s">
        <v>18</v>
      </c>
      <c r="AC1" s="5" t="s">
        <v>19</v>
      </c>
      <c r="AD1" s="5" t="s">
        <v>20</v>
      </c>
      <c r="AE1" s="6" t="s">
        <v>668</v>
      </c>
      <c r="AF1" s="6" t="s">
        <v>682</v>
      </c>
      <c r="AG1" s="6" t="s">
        <v>24</v>
      </c>
      <c r="AH1" s="6" t="s">
        <v>25</v>
      </c>
      <c r="AI1" s="6" t="s">
        <v>26</v>
      </c>
      <c r="AJ1" s="6" t="s">
        <v>27</v>
      </c>
      <c r="AK1" s="6" t="s">
        <v>30</v>
      </c>
      <c r="AL1" s="6" t="s">
        <v>31</v>
      </c>
      <c r="AM1" s="6" t="s">
        <v>35</v>
      </c>
      <c r="AN1" s="6" t="s">
        <v>655</v>
      </c>
      <c r="AO1" t="s">
        <v>32</v>
      </c>
      <c r="AP1" t="s">
        <v>33</v>
      </c>
      <c r="AQ1" s="6" t="s">
        <v>34</v>
      </c>
      <c r="AR1" s="7" t="s">
        <v>36</v>
      </c>
      <c r="AS1" s="7" t="s">
        <v>638</v>
      </c>
      <c r="AT1" s="6" t="s">
        <v>37</v>
      </c>
      <c r="AU1" s="6" t="s">
        <v>38</v>
      </c>
      <c r="AV1" s="6" t="s">
        <v>39</v>
      </c>
      <c r="AW1" s="6" t="s">
        <v>40</v>
      </c>
      <c r="AX1" s="6" t="s">
        <v>41</v>
      </c>
      <c r="AY1" s="6" t="s">
        <v>669</v>
      </c>
      <c r="AZ1" s="6" t="s">
        <v>670</v>
      </c>
      <c r="BA1" s="6" t="s">
        <v>673</v>
      </c>
      <c r="BB1" s="6" t="s">
        <v>674</v>
      </c>
      <c r="BC1" s="6" t="s">
        <v>28</v>
      </c>
      <c r="BD1" s="6" t="s">
        <v>29</v>
      </c>
      <c r="BE1" s="6" t="s">
        <v>42</v>
      </c>
      <c r="BF1" s="6" t="s">
        <v>43</v>
      </c>
      <c r="BG1" s="6" t="s">
        <v>44</v>
      </c>
      <c r="BH1" s="6" t="s">
        <v>45</v>
      </c>
      <c r="BI1" s="6" t="s">
        <v>46</v>
      </c>
      <c r="BJ1" t="s">
        <v>47</v>
      </c>
      <c r="BK1" s="6" t="s">
        <v>683</v>
      </c>
      <c r="BL1" s="6" t="s">
        <v>685</v>
      </c>
      <c r="BM1" s="6" t="s">
        <v>50</v>
      </c>
    </row>
    <row r="2" spans="1:68" x14ac:dyDescent="0.2">
      <c r="A2">
        <v>1</v>
      </c>
      <c r="B2" t="s">
        <v>51</v>
      </c>
      <c r="C2" t="s">
        <v>313</v>
      </c>
      <c r="D2" t="s">
        <v>53</v>
      </c>
      <c r="E2" s="5">
        <v>0.59</v>
      </c>
      <c r="F2" s="5">
        <v>0.98</v>
      </c>
      <c r="G2" t="s">
        <v>647</v>
      </c>
      <c r="H2" t="s">
        <v>379</v>
      </c>
      <c r="I2" t="s">
        <v>382</v>
      </c>
      <c r="J2" t="s">
        <v>381</v>
      </c>
      <c r="K2">
        <v>-7.7147005000000002</v>
      </c>
      <c r="L2">
        <v>113.58501560000001</v>
      </c>
      <c r="M2" t="s">
        <v>58</v>
      </c>
      <c r="N2" t="s">
        <v>59</v>
      </c>
      <c r="O2" t="s">
        <v>60</v>
      </c>
      <c r="P2" t="s">
        <v>61</v>
      </c>
      <c r="Q2" t="s">
        <v>71</v>
      </c>
      <c r="R2" t="s">
        <v>63</v>
      </c>
      <c r="S2">
        <v>1993</v>
      </c>
      <c r="T2">
        <v>30</v>
      </c>
      <c r="U2">
        <v>1</v>
      </c>
      <c r="V2">
        <v>2023</v>
      </c>
      <c r="W2">
        <v>1</v>
      </c>
      <c r="X2">
        <v>2022</v>
      </c>
      <c r="Y2" s="8">
        <v>41761727.697975077</v>
      </c>
      <c r="Z2" s="8">
        <v>0.10440431924493769</v>
      </c>
      <c r="AA2" s="8">
        <v>14.169758334643491</v>
      </c>
      <c r="AB2">
        <v>400</v>
      </c>
      <c r="AC2" s="5">
        <v>0.30403846153846098</v>
      </c>
      <c r="AD2" s="5">
        <v>0.71032356416787101</v>
      </c>
      <c r="AE2" s="7">
        <v>2488973.7688442199</v>
      </c>
      <c r="AF2" s="6">
        <v>1.1841199393533299</v>
      </c>
      <c r="AG2" s="6">
        <v>60.014224166964603</v>
      </c>
      <c r="AH2" s="6">
        <v>45.856007999435199</v>
      </c>
      <c r="AI2" s="6">
        <v>0.217801095351357</v>
      </c>
      <c r="AJ2" s="6">
        <v>0.28529862069541401</v>
      </c>
      <c r="AK2" s="6">
        <v>5.1712328767123301</v>
      </c>
      <c r="AL2" s="6">
        <v>0.12999999999999901</v>
      </c>
      <c r="AM2" s="6">
        <v>46.246367929510399</v>
      </c>
      <c r="AN2" s="6">
        <v>51.44253949684294</v>
      </c>
      <c r="AO2" s="6">
        <v>62.92</v>
      </c>
      <c r="AP2" s="6">
        <v>16.673632070489603</v>
      </c>
      <c r="AQ2" s="6">
        <v>11.477460503157062</v>
      </c>
      <c r="AR2" s="7">
        <v>932090</v>
      </c>
      <c r="AS2" s="6">
        <v>53</v>
      </c>
      <c r="AT2" s="6">
        <v>158.24250000000001</v>
      </c>
      <c r="AU2" s="6">
        <v>94.727748222898498</v>
      </c>
      <c r="AV2" s="6">
        <v>189.9325</v>
      </c>
      <c r="AW2" s="6">
        <v>121.45791115024799</v>
      </c>
      <c r="AX2" s="6">
        <v>5.24269047056272</v>
      </c>
      <c r="AY2" s="7">
        <v>1775.8089104196774</v>
      </c>
      <c r="AZ2" s="7">
        <v>947.09808555716131</v>
      </c>
      <c r="BA2" s="7">
        <v>3462.8273753183707</v>
      </c>
      <c r="BB2" s="7">
        <v>4962.7939683195254</v>
      </c>
      <c r="BC2" s="6">
        <v>15.0384806545343</v>
      </c>
      <c r="BD2" s="6">
        <v>19.044552503181599</v>
      </c>
      <c r="BE2" s="6">
        <v>0.52</v>
      </c>
      <c r="BF2" s="6">
        <v>7.39264442357128</v>
      </c>
      <c r="BG2" s="6">
        <v>3.8441751002570701</v>
      </c>
      <c r="BH2" s="6">
        <v>3.5702980490104101</v>
      </c>
      <c r="BI2" s="6">
        <v>4.7306552591828597</v>
      </c>
      <c r="BJ2">
        <v>520</v>
      </c>
      <c r="BK2" s="6">
        <v>2.9472434682158464</v>
      </c>
      <c r="BL2" s="6">
        <v>2.9472434682158464</v>
      </c>
      <c r="BM2" s="6">
        <v>29.472434682158465</v>
      </c>
      <c r="BO2" s="8"/>
      <c r="BP2" s="8"/>
    </row>
    <row r="3" spans="1:68" x14ac:dyDescent="0.2">
      <c r="A3">
        <v>2</v>
      </c>
      <c r="B3" t="s">
        <v>51</v>
      </c>
      <c r="C3" t="s">
        <v>103</v>
      </c>
      <c r="D3" t="s">
        <v>88</v>
      </c>
      <c r="E3" s="5">
        <v>0.35</v>
      </c>
      <c r="F3" s="5">
        <v>1.44</v>
      </c>
      <c r="G3" t="s">
        <v>341</v>
      </c>
      <c r="H3" t="s">
        <v>172</v>
      </c>
      <c r="I3" t="s">
        <v>177</v>
      </c>
      <c r="J3" t="s">
        <v>174</v>
      </c>
      <c r="K3">
        <v>-3.7321298999999999</v>
      </c>
      <c r="L3">
        <v>103.797527</v>
      </c>
      <c r="M3" t="s">
        <v>58</v>
      </c>
      <c r="N3" t="s">
        <v>59</v>
      </c>
      <c r="O3" t="s">
        <v>178</v>
      </c>
      <c r="P3" t="s">
        <v>61</v>
      </c>
      <c r="Q3" t="s">
        <v>71</v>
      </c>
      <c r="R3" t="s">
        <v>63</v>
      </c>
      <c r="S3">
        <v>1994</v>
      </c>
      <c r="T3">
        <v>35</v>
      </c>
      <c r="U3">
        <v>7</v>
      </c>
      <c r="V3">
        <v>2029</v>
      </c>
      <c r="W3">
        <v>7</v>
      </c>
      <c r="X3">
        <v>2022</v>
      </c>
      <c r="Y3" s="8">
        <v>22342646.209645629</v>
      </c>
      <c r="Z3" s="8">
        <v>0.34373301860993272</v>
      </c>
      <c r="AA3" s="8">
        <v>8.1199044472937487</v>
      </c>
      <c r="AB3">
        <v>65</v>
      </c>
      <c r="AC3" s="5">
        <v>0.30596153846153801</v>
      </c>
      <c r="AD3" s="5">
        <v>0.58669322733791496</v>
      </c>
      <c r="AE3" s="7">
        <v>334063.12364620878</v>
      </c>
      <c r="AF3" s="6">
        <v>1.17667658755476</v>
      </c>
      <c r="AG3" s="6">
        <v>55.194051448676397</v>
      </c>
      <c r="AH3" s="6">
        <v>42.017808977376497</v>
      </c>
      <c r="AI3" s="6">
        <v>0.217801095351357</v>
      </c>
      <c r="AJ3" s="6">
        <v>0.28168956631118203</v>
      </c>
      <c r="AK3" s="6">
        <v>5.1712328767123301</v>
      </c>
      <c r="AL3" s="6">
        <v>0.12999999999999901</v>
      </c>
      <c r="AM3" s="6">
        <v>42.406516877438598</v>
      </c>
      <c r="AN3" s="6">
        <v>47.60073142040001</v>
      </c>
      <c r="AO3" s="6">
        <v>51.854000000000006</v>
      </c>
      <c r="AP3" s="6">
        <v>9.4474831225614082</v>
      </c>
      <c r="AQ3" s="6">
        <v>4.2532685795999967</v>
      </c>
      <c r="AR3" s="7">
        <v>1227396.5336</v>
      </c>
      <c r="AS3" s="6">
        <v>53</v>
      </c>
      <c r="AT3" s="6">
        <v>158.24250000000001</v>
      </c>
      <c r="AU3" s="6">
        <v>98.597955994094306</v>
      </c>
      <c r="AV3" s="6">
        <v>189.9325</v>
      </c>
      <c r="AW3" s="6">
        <v>125.497403109478</v>
      </c>
      <c r="AX3" s="6">
        <v>10.1781475801961</v>
      </c>
      <c r="AY3" s="7">
        <v>238.34412360602798</v>
      </c>
      <c r="AZ3" s="7">
        <v>127.11686592321492</v>
      </c>
      <c r="BA3" s="7">
        <v>464.77104103175452</v>
      </c>
      <c r="BB3" s="7">
        <v>666.09237743764618</v>
      </c>
      <c r="BC3" s="6">
        <v>15.0384806545343</v>
      </c>
      <c r="BD3" s="6">
        <v>18.805899349786799</v>
      </c>
      <c r="BE3" s="6">
        <v>0.52</v>
      </c>
      <c r="BF3" s="6">
        <v>1.30668398106015</v>
      </c>
      <c r="BG3" s="6">
        <v>0.67947567015128096</v>
      </c>
      <c r="BH3" s="6">
        <v>19.269900457138299</v>
      </c>
      <c r="BI3" s="6">
        <v>44.251868848584401</v>
      </c>
      <c r="BJ3">
        <v>84.5</v>
      </c>
      <c r="BK3" s="6">
        <v>0.39308425635990479</v>
      </c>
      <c r="BL3" s="6">
        <v>2.7515897945193335</v>
      </c>
      <c r="BM3" s="6">
        <v>27.515897945193334</v>
      </c>
      <c r="BO3" s="8"/>
      <c r="BP3" s="8"/>
    </row>
    <row r="4" spans="1:68" x14ac:dyDescent="0.2">
      <c r="A4">
        <v>3</v>
      </c>
      <c r="B4" t="s">
        <v>51</v>
      </c>
      <c r="C4" t="s">
        <v>103</v>
      </c>
      <c r="D4" t="s">
        <v>88</v>
      </c>
      <c r="E4" s="5">
        <v>0.35</v>
      </c>
      <c r="F4" s="5">
        <v>1.44</v>
      </c>
      <c r="G4" t="s">
        <v>341</v>
      </c>
      <c r="H4" t="s">
        <v>172</v>
      </c>
      <c r="I4" t="s">
        <v>179</v>
      </c>
      <c r="J4" t="s">
        <v>174</v>
      </c>
      <c r="K4">
        <v>-3.7321298999999999</v>
      </c>
      <c r="L4">
        <v>103.797527</v>
      </c>
      <c r="M4" t="s">
        <v>58</v>
      </c>
      <c r="N4" t="s">
        <v>59</v>
      </c>
      <c r="O4" t="s">
        <v>178</v>
      </c>
      <c r="P4" t="s">
        <v>61</v>
      </c>
      <c r="Q4" t="s">
        <v>71</v>
      </c>
      <c r="R4" t="s">
        <v>63</v>
      </c>
      <c r="S4">
        <v>1994</v>
      </c>
      <c r="T4">
        <v>35</v>
      </c>
      <c r="U4">
        <v>7</v>
      </c>
      <c r="V4">
        <v>2029</v>
      </c>
      <c r="W4">
        <v>7</v>
      </c>
      <c r="X4">
        <v>2022</v>
      </c>
      <c r="Y4" s="8">
        <v>22342646.209645629</v>
      </c>
      <c r="Z4" s="8">
        <v>0.34373301860993272</v>
      </c>
      <c r="AA4" s="8">
        <v>8.1199044472937487</v>
      </c>
      <c r="AB4">
        <v>65</v>
      </c>
      <c r="AC4" s="5">
        <v>0.30596153846153801</v>
      </c>
      <c r="AD4" s="5">
        <v>0.58669322733791496</v>
      </c>
      <c r="AE4" s="7">
        <v>334063.12364620878</v>
      </c>
      <c r="AF4" s="6">
        <v>1.17667658755476</v>
      </c>
      <c r="AG4" s="6">
        <v>55.194051448676397</v>
      </c>
      <c r="AH4" s="6">
        <v>42.017808977376497</v>
      </c>
      <c r="AI4" s="6">
        <v>0.217801095351357</v>
      </c>
      <c r="AJ4" s="6">
        <v>0.28168956631118203</v>
      </c>
      <c r="AK4" s="6">
        <v>5.1712328767123301</v>
      </c>
      <c r="AL4" s="6">
        <v>0.12999999999999901</v>
      </c>
      <c r="AM4" s="6">
        <v>42.406516877438598</v>
      </c>
      <c r="AN4" s="6">
        <v>47.60073142040001</v>
      </c>
      <c r="AO4" s="6">
        <v>51.854000000000006</v>
      </c>
      <c r="AP4" s="6">
        <v>9.4474831225614082</v>
      </c>
      <c r="AQ4" s="6">
        <v>4.2532685795999967</v>
      </c>
      <c r="AR4" s="7">
        <v>1227396.5336</v>
      </c>
      <c r="AS4" s="6">
        <v>53</v>
      </c>
      <c r="AT4" s="6">
        <v>158.24250000000001</v>
      </c>
      <c r="AU4" s="6">
        <v>98.597955994094306</v>
      </c>
      <c r="AV4" s="6">
        <v>189.9325</v>
      </c>
      <c r="AW4" s="6">
        <v>125.497403109478</v>
      </c>
      <c r="AX4" s="6">
        <v>10.1781475801961</v>
      </c>
      <c r="AY4" s="7">
        <v>238.34412360602798</v>
      </c>
      <c r="AZ4" s="7">
        <v>127.11686592321492</v>
      </c>
      <c r="BA4" s="7">
        <v>464.77104103175452</v>
      </c>
      <c r="BB4" s="7">
        <v>666.09237743764618</v>
      </c>
      <c r="BC4" s="6">
        <v>15.0384806545343</v>
      </c>
      <c r="BD4" s="6">
        <v>18.805899349786799</v>
      </c>
      <c r="BE4" s="6">
        <v>0.52</v>
      </c>
      <c r="BF4" s="6">
        <v>1.30668398106015</v>
      </c>
      <c r="BG4" s="6">
        <v>0.67947567015128096</v>
      </c>
      <c r="BH4" s="6">
        <v>19.269900457138299</v>
      </c>
      <c r="BI4" s="6">
        <v>44.251868848584401</v>
      </c>
      <c r="BJ4">
        <v>84.5</v>
      </c>
      <c r="BK4" s="6">
        <v>0.39308425635990479</v>
      </c>
      <c r="BL4" s="6">
        <v>2.7515897945193335</v>
      </c>
      <c r="BM4" s="6">
        <v>27.515897945193334</v>
      </c>
      <c r="BO4" s="8"/>
      <c r="BP4" s="8"/>
    </row>
    <row r="5" spans="1:68" x14ac:dyDescent="0.2">
      <c r="A5">
        <v>4</v>
      </c>
      <c r="B5" t="s">
        <v>51</v>
      </c>
      <c r="C5" t="s">
        <v>313</v>
      </c>
      <c r="D5" t="s">
        <v>53</v>
      </c>
      <c r="E5" s="5">
        <v>0.59</v>
      </c>
      <c r="F5" s="5">
        <v>0.98</v>
      </c>
      <c r="G5" t="s">
        <v>646</v>
      </c>
      <c r="H5" t="s">
        <v>379</v>
      </c>
      <c r="I5" t="s">
        <v>380</v>
      </c>
      <c r="J5" t="s">
        <v>381</v>
      </c>
      <c r="K5">
        <v>-7.7147005000000002</v>
      </c>
      <c r="L5">
        <v>113.58501560000001</v>
      </c>
      <c r="M5" t="s">
        <v>58</v>
      </c>
      <c r="N5" t="s">
        <v>59</v>
      </c>
      <c r="O5" t="s">
        <v>60</v>
      </c>
      <c r="P5" t="s">
        <v>61</v>
      </c>
      <c r="Q5" t="s">
        <v>71</v>
      </c>
      <c r="R5" t="s">
        <v>63</v>
      </c>
      <c r="S5">
        <v>1994</v>
      </c>
      <c r="T5">
        <v>30</v>
      </c>
      <c r="U5">
        <v>2</v>
      </c>
      <c r="V5">
        <v>2024</v>
      </c>
      <c r="W5">
        <v>2</v>
      </c>
      <c r="X5">
        <v>2022</v>
      </c>
      <c r="Y5" s="8">
        <v>84941805.039875478</v>
      </c>
      <c r="Z5" s="8">
        <v>0.21235451259968868</v>
      </c>
      <c r="AA5" s="8">
        <v>14.501537768092639</v>
      </c>
      <c r="AB5">
        <v>400</v>
      </c>
      <c r="AC5" s="5">
        <v>0.30596153846153801</v>
      </c>
      <c r="AD5" s="5">
        <v>0.71032356416787101</v>
      </c>
      <c r="AE5" s="7">
        <v>2488973.7688442199</v>
      </c>
      <c r="AF5" s="6">
        <v>1.17667658755476</v>
      </c>
      <c r="AG5" s="6">
        <v>60.014224166964603</v>
      </c>
      <c r="AH5" s="6">
        <v>45.574690458433103</v>
      </c>
      <c r="AI5" s="6">
        <v>0.217801095351357</v>
      </c>
      <c r="AJ5" s="6">
        <v>0.28168956631118203</v>
      </c>
      <c r="AK5" s="6">
        <v>5.1712328767123301</v>
      </c>
      <c r="AL5" s="6">
        <v>0.12999999999999901</v>
      </c>
      <c r="AM5" s="6">
        <v>45.963398358495098</v>
      </c>
      <c r="AN5" s="6">
        <v>51.157612901456616</v>
      </c>
      <c r="AO5" s="6">
        <v>62.92</v>
      </c>
      <c r="AP5" s="6">
        <v>16.956601641504903</v>
      </c>
      <c r="AQ5" s="6">
        <v>11.762387098543385</v>
      </c>
      <c r="AR5" s="7">
        <v>932090</v>
      </c>
      <c r="AS5" s="6">
        <v>53</v>
      </c>
      <c r="AT5" s="6">
        <v>158.24250000000001</v>
      </c>
      <c r="AU5" s="6">
        <v>95.566321047591899</v>
      </c>
      <c r="AV5" s="6">
        <v>189.9325</v>
      </c>
      <c r="AW5" s="6">
        <v>122.465768162976</v>
      </c>
      <c r="AX5" s="6">
        <v>5.65023599906751</v>
      </c>
      <c r="AY5" s="7">
        <v>1775.8089104196774</v>
      </c>
      <c r="AZ5" s="7">
        <v>947.09808555716131</v>
      </c>
      <c r="BA5" s="7">
        <v>3462.8273753183707</v>
      </c>
      <c r="BB5" s="7">
        <v>4962.7939683195254</v>
      </c>
      <c r="BC5" s="6">
        <v>15.0384806545343</v>
      </c>
      <c r="BD5" s="6">
        <v>18.805899349786799</v>
      </c>
      <c r="BE5" s="6">
        <v>0.52</v>
      </c>
      <c r="BF5" s="6">
        <v>7.39264442357128</v>
      </c>
      <c r="BG5" s="6">
        <v>3.8441751002570701</v>
      </c>
      <c r="BH5" s="6">
        <v>3.5702980490104101</v>
      </c>
      <c r="BI5" s="6">
        <v>4.7306552591828597</v>
      </c>
      <c r="BJ5">
        <v>520</v>
      </c>
      <c r="BK5" s="6">
        <v>2.9287171608369267</v>
      </c>
      <c r="BL5" s="6">
        <v>5.8574343216738534</v>
      </c>
      <c r="BM5" s="6">
        <v>58.574343216738534</v>
      </c>
      <c r="BO5" s="8"/>
      <c r="BP5" s="8"/>
    </row>
    <row r="6" spans="1:68" x14ac:dyDescent="0.2">
      <c r="A6">
        <v>5</v>
      </c>
      <c r="B6" t="s">
        <v>51</v>
      </c>
      <c r="C6" t="s">
        <v>109</v>
      </c>
      <c r="D6" t="s">
        <v>53</v>
      </c>
      <c r="E6" s="5">
        <v>0.59</v>
      </c>
      <c r="F6" s="5">
        <v>1.27</v>
      </c>
      <c r="G6" t="s">
        <v>145</v>
      </c>
      <c r="H6" t="s">
        <v>130</v>
      </c>
      <c r="I6" t="s">
        <v>146</v>
      </c>
      <c r="J6" t="s">
        <v>132</v>
      </c>
      <c r="K6">
        <v>-5.8919072999999997</v>
      </c>
      <c r="L6">
        <v>106.0302341</v>
      </c>
      <c r="M6" t="s">
        <v>58</v>
      </c>
      <c r="N6" t="s">
        <v>128</v>
      </c>
      <c r="O6" t="s">
        <v>60</v>
      </c>
      <c r="P6" t="s">
        <v>61</v>
      </c>
      <c r="Q6" t="s">
        <v>71</v>
      </c>
      <c r="R6" t="s">
        <v>63</v>
      </c>
      <c r="S6">
        <v>1997</v>
      </c>
      <c r="T6">
        <v>30</v>
      </c>
      <c r="U6">
        <v>5</v>
      </c>
      <c r="V6">
        <v>2027</v>
      </c>
      <c r="W6">
        <v>5</v>
      </c>
      <c r="X6">
        <v>2022</v>
      </c>
      <c r="Y6" s="8">
        <v>220263146.05125466</v>
      </c>
      <c r="Z6" s="8">
        <v>0.36710524341875772</v>
      </c>
      <c r="AA6" s="8">
        <v>9.8869311658152377</v>
      </c>
      <c r="AB6">
        <v>600</v>
      </c>
      <c r="AC6" s="5">
        <v>0.31173076923076898</v>
      </c>
      <c r="AD6" s="5">
        <v>0.73402605516475306</v>
      </c>
      <c r="AE6" s="7">
        <v>3858040.9459459418</v>
      </c>
      <c r="AF6" s="6">
        <v>1.1548976312210399</v>
      </c>
      <c r="AG6" s="6">
        <v>55.194051448676397</v>
      </c>
      <c r="AH6" s="6">
        <v>41.260342651467901</v>
      </c>
      <c r="AI6" s="6">
        <v>0.217801095351357</v>
      </c>
      <c r="AJ6" s="6">
        <v>0.27126396508660799</v>
      </c>
      <c r="AK6" s="6">
        <v>5.1712328767123301</v>
      </c>
      <c r="AL6" s="6">
        <v>0.12999999999999901</v>
      </c>
      <c r="AM6" s="6">
        <v>41.644217900843898</v>
      </c>
      <c r="AN6" s="6">
        <v>46.832839493266846</v>
      </c>
      <c r="AO6" s="6">
        <v>52.95</v>
      </c>
      <c r="AP6" s="6">
        <v>11.305782099156104</v>
      </c>
      <c r="AQ6" s="6">
        <v>6.1171605067331569</v>
      </c>
      <c r="AR6" s="7">
        <v>932090</v>
      </c>
      <c r="AS6" s="6">
        <v>53</v>
      </c>
      <c r="AT6" s="6">
        <v>158.24250000000001</v>
      </c>
      <c r="AU6" s="6">
        <v>101.113674468174</v>
      </c>
      <c r="AV6" s="6">
        <v>189.9325</v>
      </c>
      <c r="AW6" s="6">
        <v>128.52097414766101</v>
      </c>
      <c r="AX6" s="6">
        <v>11.4584803371374</v>
      </c>
      <c r="AY6" s="7">
        <v>2752.5977068678235</v>
      </c>
      <c r="AZ6" s="7">
        <v>1468.0521103295061</v>
      </c>
      <c r="BA6" s="7">
        <v>5367.5655283922561</v>
      </c>
      <c r="BB6" s="7">
        <v>7692.593058126613</v>
      </c>
      <c r="BC6" s="6">
        <v>15.0384806545343</v>
      </c>
      <c r="BD6" s="6">
        <v>18.116251162834899</v>
      </c>
      <c r="BE6" s="6">
        <v>0.52</v>
      </c>
      <c r="BF6" s="6">
        <v>2.4729612490627</v>
      </c>
      <c r="BG6" s="6">
        <v>1.2859398495126</v>
      </c>
      <c r="BH6" s="6">
        <v>4.2000877017645504</v>
      </c>
      <c r="BI6" s="6">
        <v>6.2946758146755304</v>
      </c>
      <c r="BJ6">
        <v>780</v>
      </c>
      <c r="BK6" s="6">
        <v>4.4556423496267481</v>
      </c>
      <c r="BL6" s="6">
        <v>22.278211748133742</v>
      </c>
      <c r="BM6" s="6">
        <v>222.78211748133742</v>
      </c>
      <c r="BO6" s="8"/>
      <c r="BP6" s="8"/>
    </row>
    <row r="7" spans="1:68" x14ac:dyDescent="0.2">
      <c r="A7">
        <v>6</v>
      </c>
      <c r="B7" t="s">
        <v>51</v>
      </c>
      <c r="C7" t="s">
        <v>313</v>
      </c>
      <c r="D7" t="s">
        <v>53</v>
      </c>
      <c r="E7" s="5">
        <v>0.59</v>
      </c>
      <c r="F7" s="5">
        <v>0.98</v>
      </c>
      <c r="G7" t="s">
        <v>324</v>
      </c>
      <c r="H7" t="s">
        <v>325</v>
      </c>
      <c r="I7" t="s">
        <v>328</v>
      </c>
      <c r="J7" t="s">
        <v>327</v>
      </c>
      <c r="K7">
        <v>-7.7152989999999999</v>
      </c>
      <c r="L7">
        <v>113.5857062</v>
      </c>
      <c r="M7" t="s">
        <v>58</v>
      </c>
      <c r="N7" t="s">
        <v>128</v>
      </c>
      <c r="O7" t="s">
        <v>60</v>
      </c>
      <c r="P7" t="s">
        <v>61</v>
      </c>
      <c r="Q7" t="s">
        <v>71</v>
      </c>
      <c r="R7" t="s">
        <v>63</v>
      </c>
      <c r="S7">
        <v>1999</v>
      </c>
      <c r="T7">
        <v>30</v>
      </c>
      <c r="U7">
        <v>7</v>
      </c>
      <c r="V7">
        <v>2029</v>
      </c>
      <c r="W7">
        <v>7</v>
      </c>
      <c r="X7">
        <v>2022</v>
      </c>
      <c r="Y7" s="8">
        <v>232671470.8021268</v>
      </c>
      <c r="Z7" s="8">
        <v>0.37832759480020617</v>
      </c>
      <c r="AA7" s="8">
        <v>7.6136380597987614</v>
      </c>
      <c r="AB7">
        <v>615</v>
      </c>
      <c r="AC7" s="5">
        <v>0.31557692307692298</v>
      </c>
      <c r="AD7" s="5">
        <v>0.71032356416787101</v>
      </c>
      <c r="AE7" s="7">
        <v>3826797.1695979885</v>
      </c>
      <c r="AF7" s="6">
        <v>1.1408207814731901</v>
      </c>
      <c r="AG7" s="6">
        <v>60.014224166964603</v>
      </c>
      <c r="AH7" s="6">
        <v>44.2195716336064</v>
      </c>
      <c r="AI7" s="6">
        <v>0.217801095351357</v>
      </c>
      <c r="AJ7" s="6">
        <v>0.26463184515995503</v>
      </c>
      <c r="AK7" s="6">
        <v>5.1712328767123301</v>
      </c>
      <c r="AL7" s="6">
        <v>0.12999999999999901</v>
      </c>
      <c r="AM7" s="6">
        <v>44.600324186187997</v>
      </c>
      <c r="AN7" s="6">
        <v>49.78543635547868</v>
      </c>
      <c r="AO7" s="6">
        <v>53.17</v>
      </c>
      <c r="AP7" s="6">
        <v>8.5696758138120046</v>
      </c>
      <c r="AQ7" s="6">
        <v>3.3845636445213216</v>
      </c>
      <c r="AR7" s="7">
        <v>932090</v>
      </c>
      <c r="AS7" s="6">
        <v>53</v>
      </c>
      <c r="AT7" s="6">
        <v>158.24250000000001</v>
      </c>
      <c r="AU7" s="6">
        <v>99.759185171058306</v>
      </c>
      <c r="AV7" s="6">
        <v>189.9325</v>
      </c>
      <c r="AW7" s="6">
        <v>127.505053226614</v>
      </c>
      <c r="AX7" s="6">
        <v>7.7264154525437601</v>
      </c>
      <c r="AY7" s="7">
        <v>2730.3061997702544</v>
      </c>
      <c r="AZ7" s="7">
        <v>1456.1633065441356</v>
      </c>
      <c r="BA7" s="7">
        <v>5324.0970895519959</v>
      </c>
      <c r="BB7" s="7">
        <v>7630.2957262912705</v>
      </c>
      <c r="BC7" s="6">
        <v>15.0384806545343</v>
      </c>
      <c r="BD7" s="6">
        <v>17.677349834458099</v>
      </c>
      <c r="BE7" s="6">
        <v>0.52</v>
      </c>
      <c r="BF7" s="6">
        <v>7.39264442357128</v>
      </c>
      <c r="BG7" s="6">
        <v>3.8441751002570701</v>
      </c>
      <c r="BH7" s="6">
        <v>20.650102611725298</v>
      </c>
      <c r="BI7" s="6">
        <v>25.736739270246201</v>
      </c>
      <c r="BJ7">
        <v>799.5</v>
      </c>
      <c r="BK7" s="6">
        <v>4.3656897375601691</v>
      </c>
      <c r="BL7" s="6">
        <v>30.559828162921185</v>
      </c>
      <c r="BM7" s="6">
        <v>305.59828162921184</v>
      </c>
      <c r="BO7" s="8"/>
      <c r="BP7" s="8"/>
    </row>
    <row r="8" spans="1:68" x14ac:dyDescent="0.2">
      <c r="A8">
        <v>7</v>
      </c>
      <c r="B8" t="s">
        <v>51</v>
      </c>
      <c r="C8" t="s">
        <v>109</v>
      </c>
      <c r="D8" t="s">
        <v>53</v>
      </c>
      <c r="E8" s="5">
        <v>0.59</v>
      </c>
      <c r="F8" s="5">
        <v>1.27</v>
      </c>
      <c r="G8" t="s">
        <v>143</v>
      </c>
      <c r="H8" t="s">
        <v>130</v>
      </c>
      <c r="I8" t="s">
        <v>144</v>
      </c>
      <c r="J8" t="s">
        <v>132</v>
      </c>
      <c r="K8">
        <v>-5.8919072999999997</v>
      </c>
      <c r="L8">
        <v>106.0302341</v>
      </c>
      <c r="M8" t="s">
        <v>58</v>
      </c>
      <c r="N8" t="s">
        <v>128</v>
      </c>
      <c r="O8" t="s">
        <v>60</v>
      </c>
      <c r="P8" t="s">
        <v>61</v>
      </c>
      <c r="Q8" t="s">
        <v>71</v>
      </c>
      <c r="R8" t="s">
        <v>63</v>
      </c>
      <c r="S8">
        <v>1997</v>
      </c>
      <c r="T8">
        <v>30</v>
      </c>
      <c r="U8">
        <v>5</v>
      </c>
      <c r="V8">
        <v>2027</v>
      </c>
      <c r="W8">
        <v>5</v>
      </c>
      <c r="X8">
        <v>2022</v>
      </c>
      <c r="Y8" s="8">
        <v>220263146.05125466</v>
      </c>
      <c r="Z8" s="8">
        <v>0.36710524341875772</v>
      </c>
      <c r="AA8" s="8">
        <v>9.8869311658152377</v>
      </c>
      <c r="AB8">
        <v>600</v>
      </c>
      <c r="AC8" s="5">
        <v>0.31173076923076898</v>
      </c>
      <c r="AD8" s="5">
        <v>0.73402605516475306</v>
      </c>
      <c r="AE8" s="7">
        <v>3858040.9459459418</v>
      </c>
      <c r="AF8" s="6">
        <v>1.1548976312210399</v>
      </c>
      <c r="AG8" s="6">
        <v>55.194051448676397</v>
      </c>
      <c r="AH8" s="6">
        <v>41.260342651467901</v>
      </c>
      <c r="AI8" s="6">
        <v>0.217801095351357</v>
      </c>
      <c r="AJ8" s="6">
        <v>0.27126396508660799</v>
      </c>
      <c r="AK8" s="6">
        <v>5.1712328767123301</v>
      </c>
      <c r="AL8" s="6">
        <v>0.12999999999999901</v>
      </c>
      <c r="AM8" s="6">
        <v>41.644217900843898</v>
      </c>
      <c r="AN8" s="6">
        <v>46.832839493266846</v>
      </c>
      <c r="AO8" s="6">
        <v>52.95</v>
      </c>
      <c r="AP8" s="6">
        <v>11.305782099156104</v>
      </c>
      <c r="AQ8" s="6">
        <v>6.1171605067331569</v>
      </c>
      <c r="AR8" s="7">
        <v>932090</v>
      </c>
      <c r="AS8" s="6">
        <v>53</v>
      </c>
      <c r="AT8" s="6">
        <v>158.24250000000001</v>
      </c>
      <c r="AU8" s="6">
        <v>101.113674468174</v>
      </c>
      <c r="AV8" s="6">
        <v>189.9325</v>
      </c>
      <c r="AW8" s="6">
        <v>128.52097414766101</v>
      </c>
      <c r="AX8" s="6">
        <v>11.4584803371374</v>
      </c>
      <c r="AY8" s="7">
        <v>2752.5977068678235</v>
      </c>
      <c r="AZ8" s="7">
        <v>1468.0521103295061</v>
      </c>
      <c r="BA8" s="7">
        <v>5367.5655283922561</v>
      </c>
      <c r="BB8" s="7">
        <v>7692.593058126613</v>
      </c>
      <c r="BC8" s="6">
        <v>15.0384806545343</v>
      </c>
      <c r="BD8" s="6">
        <v>18.116251162834899</v>
      </c>
      <c r="BE8" s="6">
        <v>0.52</v>
      </c>
      <c r="BF8" s="6">
        <v>2.4729612490627</v>
      </c>
      <c r="BG8" s="6">
        <v>1.2859398495126</v>
      </c>
      <c r="BH8" s="6">
        <v>4.2000877017645504</v>
      </c>
      <c r="BI8" s="6">
        <v>6.2946758146755304</v>
      </c>
      <c r="BJ8">
        <v>780</v>
      </c>
      <c r="BK8" s="6">
        <v>4.4556423496267481</v>
      </c>
      <c r="BL8" s="6">
        <v>22.278211748133742</v>
      </c>
      <c r="BM8" s="6">
        <v>222.78211748133742</v>
      </c>
      <c r="BO8" s="8"/>
      <c r="BP8" s="8"/>
    </row>
    <row r="9" spans="1:68" x14ac:dyDescent="0.2">
      <c r="A9">
        <v>8</v>
      </c>
      <c r="B9" t="s">
        <v>51</v>
      </c>
      <c r="C9" t="s">
        <v>313</v>
      </c>
      <c r="D9" t="s">
        <v>53</v>
      </c>
      <c r="E9" s="5">
        <v>0.59</v>
      </c>
      <c r="F9" s="5">
        <v>0.98</v>
      </c>
      <c r="G9" t="s">
        <v>329</v>
      </c>
      <c r="H9" t="s">
        <v>330</v>
      </c>
      <c r="I9" t="s">
        <v>331</v>
      </c>
      <c r="J9" t="s">
        <v>332</v>
      </c>
      <c r="K9">
        <v>-7.7152989999999999</v>
      </c>
      <c r="L9">
        <v>113.5857062</v>
      </c>
      <c r="M9" t="s">
        <v>58</v>
      </c>
      <c r="N9" t="s">
        <v>128</v>
      </c>
      <c r="O9" t="s">
        <v>60</v>
      </c>
      <c r="P9" t="s">
        <v>61</v>
      </c>
      <c r="Q9" t="s">
        <v>71</v>
      </c>
      <c r="R9" t="s">
        <v>63</v>
      </c>
      <c r="S9">
        <v>2000</v>
      </c>
      <c r="T9">
        <v>30</v>
      </c>
      <c r="U9">
        <v>8</v>
      </c>
      <c r="V9">
        <v>2030</v>
      </c>
      <c r="W9">
        <v>8</v>
      </c>
      <c r="X9">
        <v>2022</v>
      </c>
      <c r="Y9" s="8">
        <v>294053555.06961477</v>
      </c>
      <c r="Z9" s="8">
        <v>0.44553568949941635</v>
      </c>
      <c r="AA9" s="8">
        <v>7.8932070553656741</v>
      </c>
      <c r="AB9">
        <v>660</v>
      </c>
      <c r="AC9" s="5">
        <v>0.31749999999999901</v>
      </c>
      <c r="AD9" s="5">
        <v>0.71032356416787101</v>
      </c>
      <c r="AE9" s="7">
        <v>4106806.7185929632</v>
      </c>
      <c r="AF9" s="6">
        <v>1.1339102681903801</v>
      </c>
      <c r="AG9" s="6">
        <v>60.014224166964603</v>
      </c>
      <c r="AH9" s="6">
        <v>43.958404846689902</v>
      </c>
      <c r="AI9" s="6">
        <v>0.217801095351357</v>
      </c>
      <c r="AJ9" s="6">
        <v>0.26140662427820599</v>
      </c>
      <c r="AK9" s="6">
        <v>5.1712328767123301</v>
      </c>
      <c r="AL9" s="6">
        <v>0.12999999999999901</v>
      </c>
      <c r="AM9" s="6">
        <v>44.3376246819576</v>
      </c>
      <c r="AN9" s="6">
        <v>49.521044347680444</v>
      </c>
      <c r="AO9" s="6">
        <v>53.17</v>
      </c>
      <c r="AP9" s="6">
        <v>8.8323753180424021</v>
      </c>
      <c r="AQ9" s="6">
        <v>3.6489556523195574</v>
      </c>
      <c r="AR9" s="7">
        <v>951112</v>
      </c>
      <c r="AS9" s="6">
        <v>53</v>
      </c>
      <c r="AT9" s="6">
        <v>158.24250000000001</v>
      </c>
      <c r="AU9" s="6">
        <v>100.597757995751</v>
      </c>
      <c r="AV9" s="6">
        <v>189.9325</v>
      </c>
      <c r="AW9" s="6">
        <v>128.51291023934101</v>
      </c>
      <c r="AX9" s="6">
        <v>8.1495115454812606</v>
      </c>
      <c r="AY9" s="7">
        <v>2930.0847021924683</v>
      </c>
      <c r="AZ9" s="7">
        <v>1562.7118411693164</v>
      </c>
      <c r="BA9" s="7">
        <v>5713.665169275313</v>
      </c>
      <c r="BB9" s="7">
        <v>8188.6100477272184</v>
      </c>
      <c r="BC9" s="6">
        <v>15.0384806545343</v>
      </c>
      <c r="BD9" s="6">
        <v>17.463856628608401</v>
      </c>
      <c r="BE9" s="6">
        <v>0.52</v>
      </c>
      <c r="BF9" s="6">
        <v>7.39264442357128</v>
      </c>
      <c r="BG9" s="6">
        <v>3.8441751002570701</v>
      </c>
      <c r="BH9" s="6">
        <v>3.5703226398690502</v>
      </c>
      <c r="BI9" s="6">
        <v>4.7304549038675097</v>
      </c>
      <c r="BJ9">
        <v>858</v>
      </c>
      <c r="BK9" s="6">
        <v>4.6567503076858019</v>
      </c>
      <c r="BL9" s="6">
        <v>37.254002461486415</v>
      </c>
      <c r="BM9" s="6">
        <v>372.54002461486414</v>
      </c>
      <c r="BO9" s="8"/>
      <c r="BP9" s="8"/>
    </row>
    <row r="10" spans="1:68" x14ac:dyDescent="0.2">
      <c r="A10">
        <v>9</v>
      </c>
      <c r="B10" t="s">
        <v>51</v>
      </c>
      <c r="C10" t="s">
        <v>95</v>
      </c>
      <c r="D10" t="s">
        <v>96</v>
      </c>
      <c r="E10" s="5">
        <v>0.45</v>
      </c>
      <c r="F10" s="5">
        <v>-0.09</v>
      </c>
      <c r="G10" t="s">
        <v>97</v>
      </c>
      <c r="H10" t="s">
        <v>98</v>
      </c>
      <c r="I10" t="s">
        <v>99</v>
      </c>
      <c r="J10" t="s">
        <v>100</v>
      </c>
      <c r="K10">
        <v>-3.9265336</v>
      </c>
      <c r="L10">
        <v>115.105805</v>
      </c>
      <c r="M10" t="s">
        <v>101</v>
      </c>
      <c r="N10" t="s">
        <v>59</v>
      </c>
      <c r="O10" t="s">
        <v>60</v>
      </c>
      <c r="P10" t="s">
        <v>101</v>
      </c>
      <c r="Q10" t="s">
        <v>71</v>
      </c>
      <c r="R10" t="s">
        <v>63</v>
      </c>
      <c r="S10">
        <v>2000</v>
      </c>
      <c r="T10">
        <v>30</v>
      </c>
      <c r="U10">
        <v>8</v>
      </c>
      <c r="V10">
        <v>2030</v>
      </c>
      <c r="W10">
        <v>8</v>
      </c>
      <c r="X10">
        <v>2022</v>
      </c>
      <c r="Y10" s="8">
        <v>51746198.085134551</v>
      </c>
      <c r="Z10" s="8">
        <v>0.79609535515591623</v>
      </c>
      <c r="AA10" s="8">
        <v>10.460823159374193</v>
      </c>
      <c r="AB10">
        <v>65</v>
      </c>
      <c r="AC10" s="5">
        <v>0.31749999999999901</v>
      </c>
      <c r="AD10" s="5">
        <v>0.78499450686047101</v>
      </c>
      <c r="AE10" s="7">
        <v>446975.87220635219</v>
      </c>
      <c r="AF10" s="6">
        <v>1.38337052719227</v>
      </c>
      <c r="AG10" s="6">
        <v>55.194051448676397</v>
      </c>
      <c r="AH10" s="6">
        <v>48.129889469532003</v>
      </c>
      <c r="AI10" s="6">
        <v>0.217801095351357</v>
      </c>
      <c r="AJ10" s="6">
        <v>0.31891608161941198</v>
      </c>
      <c r="AK10" s="6">
        <v>3.6039861151566099</v>
      </c>
      <c r="AL10" s="6">
        <v>3.4961424951266902</v>
      </c>
      <c r="AM10" s="6">
        <v>48.563937668558502</v>
      </c>
      <c r="AN10" s="6">
        <v>55.548934161434715</v>
      </c>
      <c r="AO10" s="6">
        <v>62.92</v>
      </c>
      <c r="AP10" s="6">
        <v>14.3560623314415</v>
      </c>
      <c r="AQ10" s="6">
        <v>7.3710658385652863</v>
      </c>
      <c r="AR10" s="7">
        <v>1141334</v>
      </c>
      <c r="AS10" s="6">
        <v>53</v>
      </c>
      <c r="AT10" s="6">
        <v>158.24250000000001</v>
      </c>
      <c r="AU10" s="6">
        <v>79.414291195744696</v>
      </c>
      <c r="AV10" s="6">
        <v>189.9325</v>
      </c>
      <c r="AW10" s="6">
        <v>102.29556352655599</v>
      </c>
      <c r="AX10" s="6">
        <v>1.8741822627051301</v>
      </c>
      <c r="AY10" s="7">
        <v>318.90401841206636</v>
      </c>
      <c r="AZ10" s="7">
        <v>170.08214315310207</v>
      </c>
      <c r="BA10" s="7">
        <v>621.86283590352934</v>
      </c>
      <c r="BB10" s="7">
        <v>891.23043012225492</v>
      </c>
      <c r="BC10" s="6">
        <v>15.0384806545343</v>
      </c>
      <c r="BD10" s="6">
        <v>21.3059050869022</v>
      </c>
      <c r="BE10" s="6">
        <v>1.74</v>
      </c>
      <c r="BF10" s="6">
        <v>1.2250817625188299</v>
      </c>
      <c r="BG10" s="6">
        <v>2.1316422667827699</v>
      </c>
      <c r="BH10" s="6">
        <v>17.348321812825301</v>
      </c>
      <c r="BI10" s="6">
        <v>39.279293568712298</v>
      </c>
      <c r="BJ10">
        <v>84.5</v>
      </c>
      <c r="BK10" s="6">
        <v>0.61833324797632616</v>
      </c>
      <c r="BL10" s="6">
        <v>4.9466659838106093</v>
      </c>
      <c r="BM10" s="6">
        <v>49.466659838106096</v>
      </c>
      <c r="BO10" s="8"/>
      <c r="BP10" s="8"/>
    </row>
    <row r="11" spans="1:68" x14ac:dyDescent="0.2">
      <c r="A11">
        <v>10</v>
      </c>
      <c r="B11" t="s">
        <v>51</v>
      </c>
      <c r="C11" t="s">
        <v>95</v>
      </c>
      <c r="D11" t="s">
        <v>96</v>
      </c>
      <c r="E11" s="5">
        <v>0.45</v>
      </c>
      <c r="F11" s="5">
        <v>-0.09</v>
      </c>
      <c r="G11" t="s">
        <v>97</v>
      </c>
      <c r="H11" t="s">
        <v>98</v>
      </c>
      <c r="I11" t="s">
        <v>102</v>
      </c>
      <c r="J11" t="s">
        <v>100</v>
      </c>
      <c r="K11">
        <v>-3.9265336</v>
      </c>
      <c r="L11">
        <v>115.105805</v>
      </c>
      <c r="M11" t="s">
        <v>101</v>
      </c>
      <c r="N11" t="s">
        <v>59</v>
      </c>
      <c r="O11" t="s">
        <v>60</v>
      </c>
      <c r="P11" t="s">
        <v>101</v>
      </c>
      <c r="Q11" t="s">
        <v>71</v>
      </c>
      <c r="R11" t="s">
        <v>63</v>
      </c>
      <c r="S11">
        <v>2000</v>
      </c>
      <c r="T11">
        <v>30</v>
      </c>
      <c r="U11">
        <v>8</v>
      </c>
      <c r="V11">
        <v>2030</v>
      </c>
      <c r="W11">
        <v>8</v>
      </c>
      <c r="X11">
        <v>2022</v>
      </c>
      <c r="Y11" s="8">
        <v>51746198.085134551</v>
      </c>
      <c r="Z11" s="8">
        <v>0.79609535515591623</v>
      </c>
      <c r="AA11" s="8">
        <v>10.460823159374193</v>
      </c>
      <c r="AB11">
        <v>65</v>
      </c>
      <c r="AC11" s="5">
        <v>0.31749999999999901</v>
      </c>
      <c r="AD11" s="5">
        <v>0.78499450686047101</v>
      </c>
      <c r="AE11" s="7">
        <v>446975.87220635219</v>
      </c>
      <c r="AF11" s="6">
        <v>1.38337052719227</v>
      </c>
      <c r="AG11" s="6">
        <v>55.194051448676397</v>
      </c>
      <c r="AH11" s="6">
        <v>48.129889469532003</v>
      </c>
      <c r="AI11" s="6">
        <v>0.217801095351357</v>
      </c>
      <c r="AJ11" s="6">
        <v>0.31891608161941198</v>
      </c>
      <c r="AK11" s="6">
        <v>3.6039861151566099</v>
      </c>
      <c r="AL11" s="6">
        <v>3.4961424951266902</v>
      </c>
      <c r="AM11" s="6">
        <v>48.563937668558502</v>
      </c>
      <c r="AN11" s="6">
        <v>55.548934161434715</v>
      </c>
      <c r="AO11" s="6">
        <v>62.92</v>
      </c>
      <c r="AP11" s="6">
        <v>14.3560623314415</v>
      </c>
      <c r="AQ11" s="6">
        <v>7.3710658385652863</v>
      </c>
      <c r="AR11" s="7">
        <v>1141334</v>
      </c>
      <c r="AS11" s="6">
        <v>53</v>
      </c>
      <c r="AT11" s="6">
        <v>158.24250000000001</v>
      </c>
      <c r="AU11" s="6">
        <v>79.414291195744696</v>
      </c>
      <c r="AV11" s="6">
        <v>189.9325</v>
      </c>
      <c r="AW11" s="6">
        <v>102.29556352655599</v>
      </c>
      <c r="AX11" s="6">
        <v>1.8741822627051301</v>
      </c>
      <c r="AY11" s="7">
        <v>318.90401841206636</v>
      </c>
      <c r="AZ11" s="7">
        <v>170.08214315310207</v>
      </c>
      <c r="BA11" s="7">
        <v>621.86283590352934</v>
      </c>
      <c r="BB11" s="7">
        <v>891.23043012225492</v>
      </c>
      <c r="BC11" s="6">
        <v>15.0384806545343</v>
      </c>
      <c r="BD11" s="6">
        <v>21.3059050869022</v>
      </c>
      <c r="BE11" s="6">
        <v>1.74</v>
      </c>
      <c r="BF11" s="6">
        <v>1.2250817625188299</v>
      </c>
      <c r="BG11" s="6">
        <v>2.1316422667827699</v>
      </c>
      <c r="BH11" s="6">
        <v>17.348321812825301</v>
      </c>
      <c r="BI11" s="6">
        <v>39.279293568712298</v>
      </c>
      <c r="BJ11">
        <v>84.5</v>
      </c>
      <c r="BK11" s="6">
        <v>0.61833324797632616</v>
      </c>
      <c r="BL11" s="6">
        <v>4.9466659838106093</v>
      </c>
      <c r="BM11" s="6">
        <v>49.466659838106096</v>
      </c>
      <c r="BO11" s="8"/>
      <c r="BP11" s="8"/>
    </row>
    <row r="12" spans="1:68" x14ac:dyDescent="0.2">
      <c r="A12">
        <v>11</v>
      </c>
      <c r="B12" t="s">
        <v>51</v>
      </c>
      <c r="C12" t="s">
        <v>313</v>
      </c>
      <c r="D12" t="s">
        <v>53</v>
      </c>
      <c r="E12" s="5">
        <v>0.59</v>
      </c>
      <c r="F12" s="5">
        <v>0.98</v>
      </c>
      <c r="G12" t="s">
        <v>646</v>
      </c>
      <c r="H12" t="s">
        <v>330</v>
      </c>
      <c r="I12" t="s">
        <v>333</v>
      </c>
      <c r="J12" t="s">
        <v>332</v>
      </c>
      <c r="K12">
        <v>-7.7152989999999999</v>
      </c>
      <c r="L12">
        <v>113.5857062</v>
      </c>
      <c r="M12" t="s">
        <v>58</v>
      </c>
      <c r="N12" t="s">
        <v>59</v>
      </c>
      <c r="O12" t="s">
        <v>60</v>
      </c>
      <c r="P12" t="s">
        <v>61</v>
      </c>
      <c r="Q12" t="s">
        <v>71</v>
      </c>
      <c r="R12" t="s">
        <v>63</v>
      </c>
      <c r="S12">
        <v>2000</v>
      </c>
      <c r="T12">
        <v>30</v>
      </c>
      <c r="U12">
        <v>8</v>
      </c>
      <c r="V12">
        <v>2030</v>
      </c>
      <c r="W12">
        <v>8</v>
      </c>
      <c r="X12">
        <v>2022</v>
      </c>
      <c r="Y12" s="8">
        <v>614384479.11986589</v>
      </c>
      <c r="Z12" s="8">
        <v>0.93088557442403919</v>
      </c>
      <c r="AA12" s="8">
        <v>16.491771045407084</v>
      </c>
      <c r="AB12">
        <v>660</v>
      </c>
      <c r="AC12" s="5">
        <v>0.31749999999999901</v>
      </c>
      <c r="AD12" s="5">
        <v>0.71032356416787101</v>
      </c>
      <c r="AE12" s="7">
        <v>4106806.7185929632</v>
      </c>
      <c r="AF12" s="6">
        <v>1.1339102681903801</v>
      </c>
      <c r="AG12" s="6">
        <v>60.014224166964603</v>
      </c>
      <c r="AH12" s="6">
        <v>43.958404846689902</v>
      </c>
      <c r="AI12" s="6">
        <v>0.217801095351357</v>
      </c>
      <c r="AJ12" s="6">
        <v>0.26140662427820599</v>
      </c>
      <c r="AK12" s="6">
        <v>5.1712328767123301</v>
      </c>
      <c r="AL12" s="6">
        <v>0.12999999999999901</v>
      </c>
      <c r="AM12" s="6">
        <v>44.3376246819576</v>
      </c>
      <c r="AN12" s="6">
        <v>49.521044347680444</v>
      </c>
      <c r="AO12" s="6">
        <v>62.92</v>
      </c>
      <c r="AP12" s="6">
        <v>18.582375318042402</v>
      </c>
      <c r="AQ12" s="6">
        <v>13.398955652319557</v>
      </c>
      <c r="AR12" s="7">
        <v>951112</v>
      </c>
      <c r="AS12" s="6">
        <v>53</v>
      </c>
      <c r="AT12" s="6">
        <v>158.24250000000001</v>
      </c>
      <c r="AU12" s="6">
        <v>100.597757995751</v>
      </c>
      <c r="AV12" s="6">
        <v>189.9325</v>
      </c>
      <c r="AW12" s="6">
        <v>128.51291023934101</v>
      </c>
      <c r="AX12" s="6">
        <v>8.1495115454812606</v>
      </c>
      <c r="AY12" s="7">
        <v>2930.0847021924683</v>
      </c>
      <c r="AZ12" s="7">
        <v>1562.7118411693164</v>
      </c>
      <c r="BA12" s="7">
        <v>5713.665169275313</v>
      </c>
      <c r="BB12" s="7">
        <v>8188.6100477272184</v>
      </c>
      <c r="BC12" s="6">
        <v>15.0384806545343</v>
      </c>
      <c r="BD12" s="6">
        <v>17.463856628608401</v>
      </c>
      <c r="BE12" s="6">
        <v>0.52</v>
      </c>
      <c r="BF12" s="6">
        <v>7.39264442357128</v>
      </c>
      <c r="BG12" s="6">
        <v>3.8441751002570701</v>
      </c>
      <c r="BH12" s="6">
        <v>3.5703226398690502</v>
      </c>
      <c r="BI12" s="6">
        <v>4.7304549038675097</v>
      </c>
      <c r="BJ12">
        <v>858</v>
      </c>
      <c r="BK12" s="6">
        <v>4.6567503076858019</v>
      </c>
      <c r="BL12" s="6">
        <v>37.254002461486415</v>
      </c>
      <c r="BM12" s="6">
        <v>372.54002461486414</v>
      </c>
      <c r="BO12" s="8"/>
      <c r="BP12" s="8"/>
    </row>
    <row r="13" spans="1:68" x14ac:dyDescent="0.2">
      <c r="A13">
        <v>12</v>
      </c>
      <c r="B13" t="s">
        <v>51</v>
      </c>
      <c r="C13" t="s">
        <v>307</v>
      </c>
      <c r="D13" t="s">
        <v>88</v>
      </c>
      <c r="E13" s="5">
        <v>0.35</v>
      </c>
      <c r="F13" s="5">
        <v>-0.01</v>
      </c>
      <c r="G13" t="s">
        <v>89</v>
      </c>
      <c r="H13" t="s">
        <v>309</v>
      </c>
      <c r="I13" t="s">
        <v>310</v>
      </c>
      <c r="J13" t="s">
        <v>311</v>
      </c>
      <c r="K13">
        <v>-0.60901700000000003</v>
      </c>
      <c r="L13">
        <v>100.753697</v>
      </c>
      <c r="M13" t="s">
        <v>58</v>
      </c>
      <c r="N13" t="s">
        <v>59</v>
      </c>
      <c r="O13" t="s">
        <v>60</v>
      </c>
      <c r="P13" t="s">
        <v>61</v>
      </c>
      <c r="Q13" t="s">
        <v>71</v>
      </c>
      <c r="R13" t="s">
        <v>63</v>
      </c>
      <c r="S13">
        <v>1996</v>
      </c>
      <c r="T13">
        <v>30</v>
      </c>
      <c r="U13">
        <v>4</v>
      </c>
      <c r="V13">
        <v>2026</v>
      </c>
      <c r="W13">
        <v>4</v>
      </c>
      <c r="X13">
        <v>2022</v>
      </c>
      <c r="Y13" s="8">
        <v>31310543.914036311</v>
      </c>
      <c r="Z13" s="8">
        <v>0.31310543914036315</v>
      </c>
      <c r="AA13" s="8">
        <v>18.187961647640829</v>
      </c>
      <c r="AB13">
        <v>100</v>
      </c>
      <c r="AC13" s="5">
        <v>0.30980769230769201</v>
      </c>
      <c r="AD13" s="5">
        <v>0.42277691219569102</v>
      </c>
      <c r="AE13" s="7">
        <v>370352.57508342533</v>
      </c>
      <c r="AF13" s="6">
        <v>1.16206714424566</v>
      </c>
      <c r="AG13" s="6">
        <v>55.194051448676397</v>
      </c>
      <c r="AH13" s="6">
        <v>41.509693436152503</v>
      </c>
      <c r="AI13" s="6">
        <v>0.217801095351357</v>
      </c>
      <c r="AJ13" s="6">
        <v>0.27467391232393401</v>
      </c>
      <c r="AK13" s="6">
        <v>5.1712328767123301</v>
      </c>
      <c r="AL13" s="6">
        <v>0.12999999999999901</v>
      </c>
      <c r="AM13" s="6">
        <v>41.895159382579699</v>
      </c>
      <c r="AN13" s="6">
        <v>47.08560022518877</v>
      </c>
      <c r="AO13" s="6">
        <v>62.92</v>
      </c>
      <c r="AP13" s="6">
        <v>21.024840617420303</v>
      </c>
      <c r="AQ13" s="6">
        <v>15.834399774811232</v>
      </c>
      <c r="AR13" s="7">
        <v>1534245.6669999999</v>
      </c>
      <c r="AS13" s="6">
        <v>53</v>
      </c>
      <c r="AT13" s="6">
        <v>158.24250000000001</v>
      </c>
      <c r="AU13" s="6">
        <v>100.27510164348</v>
      </c>
      <c r="AV13" s="6">
        <v>189.9325</v>
      </c>
      <c r="AW13" s="6">
        <v>127.513117134933</v>
      </c>
      <c r="AX13" s="6">
        <v>11.0290435049256</v>
      </c>
      <c r="AY13" s="7">
        <v>264.23557012230685</v>
      </c>
      <c r="AZ13" s="7">
        <v>140.92563739856368</v>
      </c>
      <c r="BA13" s="7">
        <v>515.25936173849834</v>
      </c>
      <c r="BB13" s="7">
        <v>738.45033996847371</v>
      </c>
      <c r="BC13" s="6">
        <v>15.0384806545343</v>
      </c>
      <c r="BD13" s="6">
        <v>18.3418573441574</v>
      </c>
      <c r="BE13" s="6">
        <v>1.74</v>
      </c>
      <c r="BF13" s="6">
        <v>1.66770558477186</v>
      </c>
      <c r="BG13" s="6">
        <v>2.9018077175030399</v>
      </c>
      <c r="BH13" s="6">
        <v>6.3527691742019199</v>
      </c>
      <c r="BI13" s="6">
        <v>28.720591329950601</v>
      </c>
      <c r="BJ13">
        <v>130</v>
      </c>
      <c r="BK13" s="6">
        <v>0.43037455929122248</v>
      </c>
      <c r="BL13" s="6">
        <v>1.7214982371648899</v>
      </c>
      <c r="BM13" s="6">
        <v>17.214982371648901</v>
      </c>
      <c r="BO13" s="8"/>
      <c r="BP13" s="8"/>
    </row>
    <row r="14" spans="1:68" x14ac:dyDescent="0.2">
      <c r="A14">
        <v>13</v>
      </c>
      <c r="B14" t="s">
        <v>51</v>
      </c>
      <c r="C14" t="s">
        <v>307</v>
      </c>
      <c r="D14" t="s">
        <v>88</v>
      </c>
      <c r="E14" s="5">
        <v>0.35</v>
      </c>
      <c r="F14" s="5">
        <v>-0.01</v>
      </c>
      <c r="G14" t="s">
        <v>89</v>
      </c>
      <c r="H14" t="s">
        <v>309</v>
      </c>
      <c r="I14" t="s">
        <v>312</v>
      </c>
      <c r="J14" t="s">
        <v>311</v>
      </c>
      <c r="K14">
        <v>-0.60901700000000003</v>
      </c>
      <c r="L14">
        <v>100.753697</v>
      </c>
      <c r="M14" t="s">
        <v>58</v>
      </c>
      <c r="N14" t="s">
        <v>59</v>
      </c>
      <c r="O14" t="s">
        <v>60</v>
      </c>
      <c r="P14" t="s">
        <v>61</v>
      </c>
      <c r="Q14" t="s">
        <v>71</v>
      </c>
      <c r="R14" t="s">
        <v>63</v>
      </c>
      <c r="S14">
        <v>1997</v>
      </c>
      <c r="T14">
        <v>30</v>
      </c>
      <c r="U14">
        <v>5</v>
      </c>
      <c r="V14">
        <v>2027</v>
      </c>
      <c r="W14">
        <v>5</v>
      </c>
      <c r="X14">
        <v>2022</v>
      </c>
      <c r="Y14" s="8">
        <v>39606232.832281671</v>
      </c>
      <c r="Z14" s="8">
        <v>0.39606232832281668</v>
      </c>
      <c r="AA14" s="8">
        <v>18.519730931331253</v>
      </c>
      <c r="AB14">
        <v>100</v>
      </c>
      <c r="AC14" s="5">
        <v>0.31173076923076898</v>
      </c>
      <c r="AD14" s="5">
        <v>0.42277691219569102</v>
      </c>
      <c r="AE14" s="7">
        <v>370352.57508342533</v>
      </c>
      <c r="AF14" s="6">
        <v>1.1548976312210399</v>
      </c>
      <c r="AG14" s="6">
        <v>55.194051448676397</v>
      </c>
      <c r="AH14" s="6">
        <v>41.260342651467901</v>
      </c>
      <c r="AI14" s="6">
        <v>0.217801095351357</v>
      </c>
      <c r="AJ14" s="6">
        <v>0.27126396508660799</v>
      </c>
      <c r="AK14" s="6">
        <v>5.1712328767123301</v>
      </c>
      <c r="AL14" s="6">
        <v>0.12999999999999901</v>
      </c>
      <c r="AM14" s="6">
        <v>41.644217900843898</v>
      </c>
      <c r="AN14" s="6">
        <v>46.832839493266846</v>
      </c>
      <c r="AO14" s="6">
        <v>62.92</v>
      </c>
      <c r="AP14" s="6">
        <v>21.275782099156103</v>
      </c>
      <c r="AQ14" s="6">
        <v>16.087160506733156</v>
      </c>
      <c r="AR14" s="7">
        <v>1534245.6669999999</v>
      </c>
      <c r="AS14" s="6">
        <v>53</v>
      </c>
      <c r="AT14" s="6">
        <v>158.24250000000001</v>
      </c>
      <c r="AU14" s="6">
        <v>101.113674468174</v>
      </c>
      <c r="AV14" s="6">
        <v>189.9325</v>
      </c>
      <c r="AW14" s="6">
        <v>128.52097414766101</v>
      </c>
      <c r="AX14" s="6">
        <v>11.4584803371374</v>
      </c>
      <c r="AY14" s="7">
        <v>264.23557012230685</v>
      </c>
      <c r="AZ14" s="7">
        <v>140.92563739856368</v>
      </c>
      <c r="BA14" s="7">
        <v>515.25936173849834</v>
      </c>
      <c r="BB14" s="7">
        <v>738.45033996847371</v>
      </c>
      <c r="BC14" s="6">
        <v>15.0384806545343</v>
      </c>
      <c r="BD14" s="6">
        <v>18.116251162834899</v>
      </c>
      <c r="BE14" s="6">
        <v>1.74</v>
      </c>
      <c r="BF14" s="6">
        <v>1.66770558477186</v>
      </c>
      <c r="BG14" s="6">
        <v>2.9018077175030399</v>
      </c>
      <c r="BH14" s="6">
        <v>6.3527691742019199</v>
      </c>
      <c r="BI14" s="6">
        <v>28.720591329950601</v>
      </c>
      <c r="BJ14">
        <v>130</v>
      </c>
      <c r="BK14" s="6">
        <v>0.42771931168046029</v>
      </c>
      <c r="BL14" s="6">
        <v>2.1385965584023015</v>
      </c>
      <c r="BM14" s="6">
        <v>21.385965584023015</v>
      </c>
      <c r="BO14" s="8"/>
      <c r="BP14" s="8"/>
    </row>
    <row r="15" spans="1:68" x14ac:dyDescent="0.2">
      <c r="A15">
        <v>14</v>
      </c>
      <c r="B15" t="s">
        <v>51</v>
      </c>
      <c r="C15" t="s">
        <v>313</v>
      </c>
      <c r="D15" t="s">
        <v>53</v>
      </c>
      <c r="E15" s="5">
        <v>0.59</v>
      </c>
      <c r="F15" s="5">
        <v>0.98</v>
      </c>
      <c r="G15" t="s">
        <v>324</v>
      </c>
      <c r="H15" t="s">
        <v>325</v>
      </c>
      <c r="I15" t="s">
        <v>326</v>
      </c>
      <c r="J15" t="s">
        <v>327</v>
      </c>
      <c r="K15">
        <v>-7.7152989999999999</v>
      </c>
      <c r="L15">
        <v>113.5857062</v>
      </c>
      <c r="M15" t="s">
        <v>58</v>
      </c>
      <c r="N15" t="s">
        <v>128</v>
      </c>
      <c r="O15" t="s">
        <v>60</v>
      </c>
      <c r="P15" t="s">
        <v>61</v>
      </c>
      <c r="Q15" t="s">
        <v>71</v>
      </c>
      <c r="R15" t="s">
        <v>63</v>
      </c>
      <c r="S15">
        <v>1999</v>
      </c>
      <c r="T15">
        <v>30</v>
      </c>
      <c r="U15">
        <v>7</v>
      </c>
      <c r="V15">
        <v>2029</v>
      </c>
      <c r="W15">
        <v>7</v>
      </c>
      <c r="X15">
        <v>2022</v>
      </c>
      <c r="Y15" s="8">
        <v>232671470.8021268</v>
      </c>
      <c r="Z15" s="8">
        <v>0.37832759480020617</v>
      </c>
      <c r="AA15" s="8">
        <v>7.6136380597987614</v>
      </c>
      <c r="AB15">
        <v>615</v>
      </c>
      <c r="AC15" s="5">
        <v>0.31557692307692298</v>
      </c>
      <c r="AD15" s="5">
        <v>0.71032356416787101</v>
      </c>
      <c r="AE15" s="7">
        <v>3826797.1695979885</v>
      </c>
      <c r="AF15" s="6">
        <v>1.1408207814731901</v>
      </c>
      <c r="AG15" s="6">
        <v>60.014224166964603</v>
      </c>
      <c r="AH15" s="6">
        <v>44.2195716336064</v>
      </c>
      <c r="AI15" s="6">
        <v>0.217801095351357</v>
      </c>
      <c r="AJ15" s="6">
        <v>0.26463184515995503</v>
      </c>
      <c r="AK15" s="6">
        <v>5.1712328767123301</v>
      </c>
      <c r="AL15" s="6">
        <v>0.12999999999999901</v>
      </c>
      <c r="AM15" s="6">
        <v>44.600324186187997</v>
      </c>
      <c r="AN15" s="6">
        <v>49.78543635547868</v>
      </c>
      <c r="AO15" s="6">
        <v>53.17</v>
      </c>
      <c r="AP15" s="6">
        <v>8.5696758138120046</v>
      </c>
      <c r="AQ15" s="6">
        <v>3.3845636445213216</v>
      </c>
      <c r="AR15" s="7">
        <v>932090</v>
      </c>
      <c r="AS15" s="6">
        <v>53</v>
      </c>
      <c r="AT15" s="6">
        <v>158.24250000000001</v>
      </c>
      <c r="AU15" s="6">
        <v>99.759185171058306</v>
      </c>
      <c r="AV15" s="6">
        <v>189.9325</v>
      </c>
      <c r="AW15" s="6">
        <v>127.505053226614</v>
      </c>
      <c r="AX15" s="6">
        <v>7.7264154525437601</v>
      </c>
      <c r="AY15" s="7">
        <v>2730.3061997702544</v>
      </c>
      <c r="AZ15" s="7">
        <v>1456.1633065441356</v>
      </c>
      <c r="BA15" s="7">
        <v>5324.0970895519959</v>
      </c>
      <c r="BB15" s="7">
        <v>7630.2957262912705</v>
      </c>
      <c r="BC15" s="6">
        <v>15.0384806545343</v>
      </c>
      <c r="BD15" s="6">
        <v>17.677349834458099</v>
      </c>
      <c r="BE15" s="6">
        <v>0.52</v>
      </c>
      <c r="BF15" s="6">
        <v>7.39264442357128</v>
      </c>
      <c r="BG15" s="6">
        <v>3.8441751002570701</v>
      </c>
      <c r="BH15" s="6">
        <v>20.650102611725298</v>
      </c>
      <c r="BI15" s="6">
        <v>25.736739270246201</v>
      </c>
      <c r="BJ15">
        <v>799.5</v>
      </c>
      <c r="BK15" s="6">
        <v>4.3656897375601691</v>
      </c>
      <c r="BL15" s="6">
        <v>30.559828162921185</v>
      </c>
      <c r="BM15" s="6">
        <v>305.59828162921184</v>
      </c>
      <c r="BO15" s="8"/>
      <c r="BP15" s="8"/>
    </row>
    <row r="16" spans="1:68" x14ac:dyDescent="0.2">
      <c r="A16">
        <v>15</v>
      </c>
      <c r="B16" t="s">
        <v>51</v>
      </c>
      <c r="C16" t="s">
        <v>109</v>
      </c>
      <c r="D16" t="s">
        <v>53</v>
      </c>
      <c r="E16" s="5">
        <v>0.59</v>
      </c>
      <c r="F16" s="5">
        <v>1.27</v>
      </c>
      <c r="G16" t="s">
        <v>141</v>
      </c>
      <c r="H16" t="s">
        <v>130</v>
      </c>
      <c r="I16" t="s">
        <v>142</v>
      </c>
      <c r="J16" t="s">
        <v>132</v>
      </c>
      <c r="K16">
        <v>-5.8919072999999997</v>
      </c>
      <c r="L16">
        <v>106.0302341</v>
      </c>
      <c r="M16" t="s">
        <v>58</v>
      </c>
      <c r="N16" t="s">
        <v>128</v>
      </c>
      <c r="O16" t="s">
        <v>60</v>
      </c>
      <c r="P16" t="s">
        <v>61</v>
      </c>
      <c r="Q16" t="s">
        <v>71</v>
      </c>
      <c r="R16" t="s">
        <v>63</v>
      </c>
      <c r="S16">
        <v>1996</v>
      </c>
      <c r="T16">
        <v>30</v>
      </c>
      <c r="U16">
        <v>4</v>
      </c>
      <c r="V16">
        <v>2026</v>
      </c>
      <c r="W16">
        <v>4</v>
      </c>
      <c r="X16">
        <v>2022</v>
      </c>
      <c r="Y16" s="8">
        <v>172309871.82787552</v>
      </c>
      <c r="Z16" s="8">
        <v>0.28718311971312588</v>
      </c>
      <c r="AA16" s="8">
        <v>9.6084229786666793</v>
      </c>
      <c r="AB16">
        <v>600</v>
      </c>
      <c r="AC16" s="5">
        <v>0.30980769230769201</v>
      </c>
      <c r="AD16" s="5">
        <v>0.73402605516475306</v>
      </c>
      <c r="AE16" s="7">
        <v>3858040.9459459418</v>
      </c>
      <c r="AF16" s="6">
        <v>1.16206714424566</v>
      </c>
      <c r="AG16" s="6">
        <v>55.194051448676397</v>
      </c>
      <c r="AH16" s="6">
        <v>41.509693436152503</v>
      </c>
      <c r="AI16" s="6">
        <v>0.217801095351357</v>
      </c>
      <c r="AJ16" s="6">
        <v>0.27467391232393401</v>
      </c>
      <c r="AK16" s="6">
        <v>5.1712328767123301</v>
      </c>
      <c r="AL16" s="6">
        <v>0.12999999999999901</v>
      </c>
      <c r="AM16" s="6">
        <v>41.895159382579699</v>
      </c>
      <c r="AN16" s="6">
        <v>47.08560022518877</v>
      </c>
      <c r="AO16" s="6">
        <v>52.95</v>
      </c>
      <c r="AP16" s="6">
        <v>11.054840617420304</v>
      </c>
      <c r="AQ16" s="6">
        <v>5.8643997748112326</v>
      </c>
      <c r="AR16" s="7">
        <v>932090</v>
      </c>
      <c r="AS16" s="6">
        <v>53</v>
      </c>
      <c r="AT16" s="6">
        <v>158.24250000000001</v>
      </c>
      <c r="AU16" s="6">
        <v>100.27510164348</v>
      </c>
      <c r="AV16" s="6">
        <v>189.9325</v>
      </c>
      <c r="AW16" s="6">
        <v>127.513117134933</v>
      </c>
      <c r="AX16" s="6">
        <v>11.0290435049256</v>
      </c>
      <c r="AY16" s="7">
        <v>2752.5977068678235</v>
      </c>
      <c r="AZ16" s="7">
        <v>1468.0521103295061</v>
      </c>
      <c r="BA16" s="7">
        <v>5367.5655283922561</v>
      </c>
      <c r="BB16" s="7">
        <v>7692.593058126613</v>
      </c>
      <c r="BC16" s="6">
        <v>15.0384806545343</v>
      </c>
      <c r="BD16" s="6">
        <v>18.3418573441574</v>
      </c>
      <c r="BE16" s="6">
        <v>0.52</v>
      </c>
      <c r="BF16" s="6">
        <v>2.4729612490627</v>
      </c>
      <c r="BG16" s="6">
        <v>1.2859398495126</v>
      </c>
      <c r="BH16" s="6">
        <v>4.2000877017645504</v>
      </c>
      <c r="BI16" s="6">
        <v>6.2946758146755304</v>
      </c>
      <c r="BJ16">
        <v>780</v>
      </c>
      <c r="BK16" s="6">
        <v>4.4833026244382257</v>
      </c>
      <c r="BL16" s="6">
        <v>17.933210497752903</v>
      </c>
      <c r="BM16" s="6">
        <v>179.33210497752901</v>
      </c>
      <c r="BO16" s="8"/>
      <c r="BP16" s="8"/>
    </row>
    <row r="17" spans="1:68" x14ac:dyDescent="0.2">
      <c r="A17">
        <v>16</v>
      </c>
      <c r="B17" t="s">
        <v>51</v>
      </c>
      <c r="C17" t="s">
        <v>52</v>
      </c>
      <c r="D17" t="s">
        <v>53</v>
      </c>
      <c r="E17" s="5">
        <v>0.59</v>
      </c>
      <c r="F17" s="5">
        <v>0.5</v>
      </c>
      <c r="G17" t="s">
        <v>466</v>
      </c>
      <c r="H17" t="s">
        <v>461</v>
      </c>
      <c r="I17" t="s">
        <v>467</v>
      </c>
      <c r="J17" t="s">
        <v>463</v>
      </c>
      <c r="K17">
        <v>-6.4447821999999997</v>
      </c>
      <c r="L17">
        <v>110.74349100000001</v>
      </c>
      <c r="M17" t="s">
        <v>58</v>
      </c>
      <c r="N17" t="s">
        <v>59</v>
      </c>
      <c r="O17" t="s">
        <v>60</v>
      </c>
      <c r="P17" t="s">
        <v>70</v>
      </c>
      <c r="Q17" t="s">
        <v>71</v>
      </c>
      <c r="R17" t="s">
        <v>63</v>
      </c>
      <c r="S17">
        <v>2006</v>
      </c>
      <c r="T17">
        <v>30</v>
      </c>
      <c r="U17">
        <v>14</v>
      </c>
      <c r="V17">
        <v>2036</v>
      </c>
      <c r="W17">
        <v>10</v>
      </c>
      <c r="X17">
        <v>2026</v>
      </c>
      <c r="Y17" s="8">
        <v>1020079076.555207</v>
      </c>
      <c r="Z17" s="8">
        <v>1.5455743584169803</v>
      </c>
      <c r="AA17" s="8">
        <v>22.17406301726075</v>
      </c>
      <c r="AB17">
        <v>660</v>
      </c>
      <c r="AC17" s="5">
        <v>0.329038461538461</v>
      </c>
      <c r="AD17" s="5">
        <v>0.81072524760434705</v>
      </c>
      <c r="AE17" s="7">
        <v>4687289.0915492931</v>
      </c>
      <c r="AF17" s="6">
        <v>0.98144693350425605</v>
      </c>
      <c r="AG17" s="6">
        <v>55.194051448676397</v>
      </c>
      <c r="AH17" s="6">
        <v>35.419149328311299</v>
      </c>
      <c r="AI17" s="6">
        <v>0.217801095351357</v>
      </c>
      <c r="AJ17" s="6">
        <v>0.21818452006801101</v>
      </c>
      <c r="AK17" s="6">
        <v>5.1712328767123301</v>
      </c>
      <c r="AL17" s="6">
        <v>0.12999999999999901</v>
      </c>
      <c r="AM17" s="6">
        <v>35.764790905254898</v>
      </c>
      <c r="AN17" s="6">
        <v>40.938566725091647</v>
      </c>
      <c r="AO17" s="6">
        <v>57.4</v>
      </c>
      <c r="AP17" s="6">
        <v>21.6352090947451</v>
      </c>
      <c r="AQ17" s="6">
        <v>16.461433274908352</v>
      </c>
      <c r="AR17" s="7">
        <v>1073681</v>
      </c>
      <c r="AS17" s="6">
        <v>53</v>
      </c>
      <c r="AT17" s="6">
        <v>158.24250000000001</v>
      </c>
      <c r="AU17" s="6">
        <v>124.958619540865</v>
      </c>
      <c r="AV17" s="6">
        <v>189.9325</v>
      </c>
      <c r="AW17" s="6">
        <v>157.211526309867</v>
      </c>
      <c r="AX17" s="6">
        <v>24.710016566722199</v>
      </c>
      <c r="AY17" s="7">
        <v>3344.2416463679315</v>
      </c>
      <c r="AZ17" s="7">
        <v>1783.5955447295635</v>
      </c>
      <c r="BA17" s="7">
        <v>6521.2712104174661</v>
      </c>
      <c r="BB17" s="7">
        <v>9346.0406543829122</v>
      </c>
      <c r="BC17" s="6">
        <v>15.0384806545343</v>
      </c>
      <c r="BD17" s="6">
        <v>14.585681540374701</v>
      </c>
      <c r="BE17" s="6">
        <v>0.52</v>
      </c>
      <c r="BF17" s="6">
        <v>3.1673237616589498</v>
      </c>
      <c r="BG17" s="6">
        <v>1.6470083560626501</v>
      </c>
      <c r="BH17" s="6">
        <v>4.2313803645821899</v>
      </c>
      <c r="BI17" s="6">
        <v>6.1674662801495401</v>
      </c>
      <c r="BJ17">
        <v>858</v>
      </c>
      <c r="BK17" s="6">
        <v>4.6003255053490033</v>
      </c>
      <c r="BL17" s="6">
        <v>46.003255053490037</v>
      </c>
      <c r="BM17" s="6">
        <v>460.03255053490034</v>
      </c>
      <c r="BO17" s="8"/>
      <c r="BP17" s="8"/>
    </row>
    <row r="18" spans="1:68" x14ac:dyDescent="0.2">
      <c r="A18">
        <v>17</v>
      </c>
      <c r="B18" t="s">
        <v>51</v>
      </c>
      <c r="C18" t="s">
        <v>52</v>
      </c>
      <c r="D18" t="s">
        <v>53</v>
      </c>
      <c r="E18" s="5">
        <v>0.59</v>
      </c>
      <c r="F18" s="5">
        <v>0.5</v>
      </c>
      <c r="G18" t="s">
        <v>198</v>
      </c>
      <c r="H18" t="s">
        <v>195</v>
      </c>
      <c r="I18" t="s">
        <v>199</v>
      </c>
      <c r="J18" t="s">
        <v>197</v>
      </c>
      <c r="K18">
        <v>-7.6857499999999996</v>
      </c>
      <c r="L18">
        <v>109.08977</v>
      </c>
      <c r="M18" t="s">
        <v>58</v>
      </c>
      <c r="N18" t="s">
        <v>128</v>
      </c>
      <c r="O18" t="s">
        <v>60</v>
      </c>
      <c r="P18" t="s">
        <v>61</v>
      </c>
      <c r="Q18" t="s">
        <v>71</v>
      </c>
      <c r="R18" t="s">
        <v>63</v>
      </c>
      <c r="S18">
        <v>2006</v>
      </c>
      <c r="T18">
        <v>30</v>
      </c>
      <c r="U18">
        <v>14</v>
      </c>
      <c r="V18">
        <v>2036</v>
      </c>
      <c r="W18">
        <v>10</v>
      </c>
      <c r="X18">
        <v>2026</v>
      </c>
      <c r="Y18" s="8">
        <v>769978446.34467268</v>
      </c>
      <c r="Z18" s="8">
        <v>2.5665948211489091</v>
      </c>
      <c r="AA18" s="8">
        <v>33.029738096789536</v>
      </c>
      <c r="AB18">
        <v>300</v>
      </c>
      <c r="AC18" s="5">
        <v>0.329038461538461</v>
      </c>
      <c r="AD18" s="5">
        <v>0.81072524760434705</v>
      </c>
      <c r="AE18" s="7">
        <v>2130585.9507042239</v>
      </c>
      <c r="AF18" s="6">
        <v>1.0941437385777599</v>
      </c>
      <c r="AG18" s="6">
        <v>55.194051448676397</v>
      </c>
      <c r="AH18" s="6">
        <v>39.1474808365545</v>
      </c>
      <c r="AI18" s="6">
        <v>0.217801095351357</v>
      </c>
      <c r="AJ18" s="6">
        <v>0.243238037979945</v>
      </c>
      <c r="AK18" s="6">
        <v>5.1712328767123301</v>
      </c>
      <c r="AL18" s="6">
        <v>0.12999999999999901</v>
      </c>
      <c r="AM18" s="6">
        <v>39.5178839323669</v>
      </c>
      <c r="AN18" s="6">
        <v>44.691951751246776</v>
      </c>
      <c r="AO18" s="6">
        <v>75.53</v>
      </c>
      <c r="AP18" s="6">
        <v>36.012116067633102</v>
      </c>
      <c r="AQ18" s="6">
        <v>30.838048248753225</v>
      </c>
      <c r="AR18" s="7">
        <v>1073681</v>
      </c>
      <c r="AS18" s="6">
        <v>53</v>
      </c>
      <c r="AT18" s="6">
        <v>158.24250000000001</v>
      </c>
      <c r="AU18" s="6">
        <v>108.660829890413</v>
      </c>
      <c r="AV18" s="6">
        <v>189.9325</v>
      </c>
      <c r="AW18" s="6">
        <v>137.59168726220801</v>
      </c>
      <c r="AX18" s="6">
        <v>15.447695701185401</v>
      </c>
      <c r="AY18" s="7">
        <v>1520.1098392581507</v>
      </c>
      <c r="AZ18" s="7">
        <v>810.72524760434703</v>
      </c>
      <c r="BA18" s="7">
        <v>2964.214186553394</v>
      </c>
      <c r="BB18" s="7">
        <v>4248.2002974467787</v>
      </c>
      <c r="BC18" s="6">
        <v>15.0384806545343</v>
      </c>
      <c r="BD18" s="6">
        <v>16.260514537764401</v>
      </c>
      <c r="BE18" s="6">
        <v>0.52</v>
      </c>
      <c r="BF18" s="6">
        <v>2.5687263808850802</v>
      </c>
      <c r="BG18" s="6">
        <v>1.3357377180602401</v>
      </c>
      <c r="BH18" s="6">
        <v>5.0725819557223097</v>
      </c>
      <c r="BI18" s="6">
        <v>6.4492311559092999</v>
      </c>
      <c r="BJ18">
        <v>390</v>
      </c>
      <c r="BK18" s="6">
        <v>2.33116727746477</v>
      </c>
      <c r="BL18" s="6">
        <v>23.3116727746477</v>
      </c>
      <c r="BM18" s="6">
        <v>233.11672774647701</v>
      </c>
      <c r="BO18" s="8"/>
      <c r="BP18" s="8"/>
    </row>
    <row r="19" spans="1:68" x14ac:dyDescent="0.2">
      <c r="A19">
        <v>18</v>
      </c>
      <c r="B19" t="s">
        <v>51</v>
      </c>
      <c r="C19" t="s">
        <v>52</v>
      </c>
      <c r="D19" t="s">
        <v>53</v>
      </c>
      <c r="E19" s="5">
        <v>0.59</v>
      </c>
      <c r="F19" s="5">
        <v>0.5</v>
      </c>
      <c r="G19" t="s">
        <v>468</v>
      </c>
      <c r="H19" t="s">
        <v>461</v>
      </c>
      <c r="I19" t="s">
        <v>469</v>
      </c>
      <c r="J19" t="s">
        <v>463</v>
      </c>
      <c r="K19">
        <v>-6.4447821999999997</v>
      </c>
      <c r="L19">
        <v>110.74349100000001</v>
      </c>
      <c r="M19" t="s">
        <v>58</v>
      </c>
      <c r="N19" t="s">
        <v>59</v>
      </c>
      <c r="O19" t="s">
        <v>60</v>
      </c>
      <c r="P19" t="s">
        <v>70</v>
      </c>
      <c r="Q19" t="s">
        <v>71</v>
      </c>
      <c r="R19" t="s">
        <v>63</v>
      </c>
      <c r="S19">
        <v>2006</v>
      </c>
      <c r="T19">
        <v>30</v>
      </c>
      <c r="U19">
        <v>14</v>
      </c>
      <c r="V19">
        <v>2036</v>
      </c>
      <c r="W19">
        <v>10</v>
      </c>
      <c r="X19">
        <v>2026</v>
      </c>
      <c r="Y19" s="8">
        <v>1020079076.555207</v>
      </c>
      <c r="Z19" s="8">
        <v>1.5455743584169803</v>
      </c>
      <c r="AA19" s="8">
        <v>22.17406301726075</v>
      </c>
      <c r="AB19">
        <v>660</v>
      </c>
      <c r="AC19" s="5">
        <v>0.329038461538461</v>
      </c>
      <c r="AD19" s="5">
        <v>0.81072524760434705</v>
      </c>
      <c r="AE19" s="7">
        <v>4687289.0915492931</v>
      </c>
      <c r="AF19" s="6">
        <v>0.98144693350425605</v>
      </c>
      <c r="AG19" s="6">
        <v>55.194051448676397</v>
      </c>
      <c r="AH19" s="6">
        <v>35.419149328311299</v>
      </c>
      <c r="AI19" s="6">
        <v>0.217801095351357</v>
      </c>
      <c r="AJ19" s="6">
        <v>0.21818452006801101</v>
      </c>
      <c r="AK19" s="6">
        <v>5.1712328767123301</v>
      </c>
      <c r="AL19" s="6">
        <v>0.12999999999999901</v>
      </c>
      <c r="AM19" s="6">
        <v>35.764790905254898</v>
      </c>
      <c r="AN19" s="6">
        <v>40.938566725091647</v>
      </c>
      <c r="AO19" s="6">
        <v>57.4</v>
      </c>
      <c r="AP19" s="6">
        <v>21.6352090947451</v>
      </c>
      <c r="AQ19" s="6">
        <v>16.461433274908352</v>
      </c>
      <c r="AR19" s="7">
        <v>1073681</v>
      </c>
      <c r="AS19" s="6">
        <v>53</v>
      </c>
      <c r="AT19" s="6">
        <v>158.24250000000001</v>
      </c>
      <c r="AU19" s="6">
        <v>124.958619540865</v>
      </c>
      <c r="AV19" s="6">
        <v>189.9325</v>
      </c>
      <c r="AW19" s="6">
        <v>157.211526309867</v>
      </c>
      <c r="AX19" s="6">
        <v>24.710016566722199</v>
      </c>
      <c r="AY19" s="7">
        <v>3344.2416463679315</v>
      </c>
      <c r="AZ19" s="7">
        <v>1783.5955447295635</v>
      </c>
      <c r="BA19" s="7">
        <v>6521.2712104174661</v>
      </c>
      <c r="BB19" s="7">
        <v>9346.0406543829122</v>
      </c>
      <c r="BC19" s="6">
        <v>15.0384806545343</v>
      </c>
      <c r="BD19" s="6">
        <v>14.585681540374701</v>
      </c>
      <c r="BE19" s="6">
        <v>0.52</v>
      </c>
      <c r="BF19" s="6">
        <v>3.1673237616589498</v>
      </c>
      <c r="BG19" s="6">
        <v>1.6470083560626501</v>
      </c>
      <c r="BH19" s="6">
        <v>4.2313803645821899</v>
      </c>
      <c r="BI19" s="6">
        <v>6.1674662801495401</v>
      </c>
      <c r="BJ19">
        <v>858</v>
      </c>
      <c r="BK19" s="6">
        <v>4.6003255053490033</v>
      </c>
      <c r="BL19" s="6">
        <v>46.003255053490037</v>
      </c>
      <c r="BM19" s="6">
        <v>460.03255053490034</v>
      </c>
      <c r="BO19" s="8"/>
      <c r="BP19" s="8"/>
    </row>
    <row r="20" spans="1:68" x14ac:dyDescent="0.2">
      <c r="A20">
        <v>19</v>
      </c>
      <c r="B20" t="s">
        <v>51</v>
      </c>
      <c r="C20" t="s">
        <v>52</v>
      </c>
      <c r="D20" t="s">
        <v>53</v>
      </c>
      <c r="E20" s="5">
        <v>0.59</v>
      </c>
      <c r="F20" s="5">
        <v>0.5</v>
      </c>
      <c r="G20" t="s">
        <v>194</v>
      </c>
      <c r="H20" t="s">
        <v>195</v>
      </c>
      <c r="I20" t="s">
        <v>196</v>
      </c>
      <c r="J20" t="s">
        <v>197</v>
      </c>
      <c r="K20">
        <v>-7.6857499999999996</v>
      </c>
      <c r="L20">
        <v>109.08977</v>
      </c>
      <c r="M20" t="s">
        <v>58</v>
      </c>
      <c r="N20" t="s">
        <v>128</v>
      </c>
      <c r="O20" t="s">
        <v>60</v>
      </c>
      <c r="P20" t="s">
        <v>61</v>
      </c>
      <c r="Q20" t="s">
        <v>71</v>
      </c>
      <c r="R20" t="s">
        <v>63</v>
      </c>
      <c r="S20">
        <v>2006</v>
      </c>
      <c r="T20">
        <v>30</v>
      </c>
      <c r="U20">
        <v>14</v>
      </c>
      <c r="V20">
        <v>2036</v>
      </c>
      <c r="W20">
        <v>10</v>
      </c>
      <c r="X20">
        <v>2026</v>
      </c>
      <c r="Y20" s="8">
        <v>769978446.34467268</v>
      </c>
      <c r="Z20" s="8">
        <v>2.5665948211489091</v>
      </c>
      <c r="AA20" s="8">
        <v>33.029738096789536</v>
      </c>
      <c r="AB20">
        <v>300</v>
      </c>
      <c r="AC20" s="5">
        <v>0.329038461538461</v>
      </c>
      <c r="AD20" s="5">
        <v>0.81072524760434705</v>
      </c>
      <c r="AE20" s="7">
        <v>2130585.9507042239</v>
      </c>
      <c r="AF20" s="6">
        <v>1.0941437385777599</v>
      </c>
      <c r="AG20" s="6">
        <v>55.194051448676397</v>
      </c>
      <c r="AH20" s="6">
        <v>39.1474808365545</v>
      </c>
      <c r="AI20" s="6">
        <v>0.217801095351357</v>
      </c>
      <c r="AJ20" s="6">
        <v>0.243238037979945</v>
      </c>
      <c r="AK20" s="6">
        <v>5.1712328767123301</v>
      </c>
      <c r="AL20" s="6">
        <v>0.12999999999999901</v>
      </c>
      <c r="AM20" s="6">
        <v>39.5178839323669</v>
      </c>
      <c r="AN20" s="6">
        <v>44.691951751246776</v>
      </c>
      <c r="AO20" s="6">
        <v>75.53</v>
      </c>
      <c r="AP20" s="6">
        <v>36.012116067633102</v>
      </c>
      <c r="AQ20" s="6">
        <v>30.838048248753225</v>
      </c>
      <c r="AR20" s="7">
        <v>1073681</v>
      </c>
      <c r="AS20" s="6">
        <v>53</v>
      </c>
      <c r="AT20" s="6">
        <v>158.24250000000001</v>
      </c>
      <c r="AU20" s="6">
        <v>108.660829890413</v>
      </c>
      <c r="AV20" s="6">
        <v>189.9325</v>
      </c>
      <c r="AW20" s="6">
        <v>137.59168726220801</v>
      </c>
      <c r="AX20" s="6">
        <v>15.447695701185401</v>
      </c>
      <c r="AY20" s="7">
        <v>1520.1098392581507</v>
      </c>
      <c r="AZ20" s="7">
        <v>810.72524760434703</v>
      </c>
      <c r="BA20" s="7">
        <v>2964.214186553394</v>
      </c>
      <c r="BB20" s="7">
        <v>4248.2002974467787</v>
      </c>
      <c r="BC20" s="6">
        <v>15.0384806545343</v>
      </c>
      <c r="BD20" s="6">
        <v>16.260514537764401</v>
      </c>
      <c r="BE20" s="6">
        <v>0.52</v>
      </c>
      <c r="BF20" s="6">
        <v>2.5687263808850802</v>
      </c>
      <c r="BG20" s="6">
        <v>1.3357377180602401</v>
      </c>
      <c r="BH20" s="6">
        <v>5.0725819557223097</v>
      </c>
      <c r="BI20" s="6">
        <v>6.4492311559092999</v>
      </c>
      <c r="BJ20">
        <v>390</v>
      </c>
      <c r="BK20" s="6">
        <v>2.33116727746477</v>
      </c>
      <c r="BL20" s="6">
        <v>23.3116727746477</v>
      </c>
      <c r="BM20" s="6">
        <v>233.11672774647701</v>
      </c>
      <c r="BO20" s="8"/>
      <c r="BP20" s="8"/>
    </row>
    <row r="21" spans="1:68" x14ac:dyDescent="0.2">
      <c r="A21">
        <v>20</v>
      </c>
      <c r="B21" t="s">
        <v>51</v>
      </c>
      <c r="C21" t="s">
        <v>103</v>
      </c>
      <c r="D21" t="s">
        <v>88</v>
      </c>
      <c r="E21" s="5">
        <v>0.35</v>
      </c>
      <c r="F21" s="5">
        <v>1.44</v>
      </c>
      <c r="G21" t="s">
        <v>341</v>
      </c>
      <c r="H21" t="s">
        <v>172</v>
      </c>
      <c r="I21" t="s">
        <v>173</v>
      </c>
      <c r="J21" t="s">
        <v>174</v>
      </c>
      <c r="K21">
        <v>-3.7321298999999999</v>
      </c>
      <c r="L21">
        <v>103.797527</v>
      </c>
      <c r="M21" t="s">
        <v>58</v>
      </c>
      <c r="N21" t="s">
        <v>59</v>
      </c>
      <c r="O21" t="s">
        <v>178</v>
      </c>
      <c r="P21" t="s">
        <v>61</v>
      </c>
      <c r="Q21" t="s">
        <v>71</v>
      </c>
      <c r="R21" t="s">
        <v>63</v>
      </c>
      <c r="S21">
        <v>1987</v>
      </c>
      <c r="T21">
        <v>35</v>
      </c>
      <c r="U21">
        <v>5</v>
      </c>
      <c r="V21">
        <v>2022</v>
      </c>
      <c r="W21">
        <v>5</v>
      </c>
      <c r="X21">
        <v>2027</v>
      </c>
      <c r="Y21" s="8">
        <v>16704740.933592554</v>
      </c>
      <c r="Z21" s="8">
        <v>0.25699601436296238</v>
      </c>
      <c r="AA21" s="8">
        <v>8.1253318111279267</v>
      </c>
      <c r="AB21">
        <v>65</v>
      </c>
      <c r="AC21" s="5">
        <v>0.29249999999999998</v>
      </c>
      <c r="AD21" s="5">
        <v>0.58669322733791496</v>
      </c>
      <c r="AE21" s="7">
        <v>334063.12364620878</v>
      </c>
      <c r="AF21" s="6">
        <v>1.2308357376686301</v>
      </c>
      <c r="AG21" s="6">
        <v>55.194051448676397</v>
      </c>
      <c r="AH21" s="6">
        <v>43.901566800162797</v>
      </c>
      <c r="AI21" s="6">
        <v>0.217801095351357</v>
      </c>
      <c r="AJ21" s="6">
        <v>0.30848442628517497</v>
      </c>
      <c r="AK21" s="6">
        <v>5.1712328767123301</v>
      </c>
      <c r="AL21" s="6">
        <v>0.12999999999999901</v>
      </c>
      <c r="AM21" s="6">
        <v>44.302299635818599</v>
      </c>
      <c r="AN21" s="6">
        <v>49.511284103160307</v>
      </c>
      <c r="AO21" s="6">
        <v>54.210999999999999</v>
      </c>
      <c r="AP21" s="6">
        <v>9.9087003641813993</v>
      </c>
      <c r="AQ21" s="6">
        <v>4.6997158968396917</v>
      </c>
      <c r="AR21" s="7">
        <v>1073971.9668999999</v>
      </c>
      <c r="AS21" s="6">
        <v>53</v>
      </c>
      <c r="AT21" s="6">
        <v>158.24250000000001</v>
      </c>
      <c r="AU21" s="6">
        <v>92.727946221240899</v>
      </c>
      <c r="AV21" s="6">
        <v>189.9325</v>
      </c>
      <c r="AW21" s="6">
        <v>118.44240402038599</v>
      </c>
      <c r="AX21" s="6">
        <v>7.2812395146410802</v>
      </c>
      <c r="AY21" s="7">
        <v>238.34412360602798</v>
      </c>
      <c r="AZ21" s="7">
        <v>127.11686592321492</v>
      </c>
      <c r="BA21" s="7">
        <v>464.77104103175452</v>
      </c>
      <c r="BB21" s="7">
        <v>666.09237743764618</v>
      </c>
      <c r="BC21" s="6">
        <v>15.0384806545343</v>
      </c>
      <c r="BD21" s="6">
        <v>20.576736010439902</v>
      </c>
      <c r="BE21" s="6">
        <v>0.52</v>
      </c>
      <c r="BF21" s="6">
        <v>1.30668398106015</v>
      </c>
      <c r="BG21" s="6">
        <v>0.67947567015128096</v>
      </c>
      <c r="BH21" s="6">
        <v>19.269900457138299</v>
      </c>
      <c r="BI21" s="6">
        <v>44.251868848584401</v>
      </c>
      <c r="BJ21">
        <v>84.5</v>
      </c>
      <c r="BK21" s="6">
        <v>0.4111768312209681</v>
      </c>
      <c r="BL21" s="6">
        <v>2.0558841561048404</v>
      </c>
      <c r="BM21" s="6">
        <v>20.558841561048403</v>
      </c>
      <c r="BO21" s="8"/>
      <c r="BP21" s="8"/>
    </row>
    <row r="22" spans="1:68" x14ac:dyDescent="0.2">
      <c r="A22">
        <v>21</v>
      </c>
      <c r="B22" t="s">
        <v>51</v>
      </c>
      <c r="C22" t="s">
        <v>109</v>
      </c>
      <c r="D22" t="s">
        <v>53</v>
      </c>
      <c r="E22" s="5">
        <v>0.59</v>
      </c>
      <c r="F22" s="5">
        <v>1.27</v>
      </c>
      <c r="G22" t="s">
        <v>135</v>
      </c>
      <c r="H22" t="s">
        <v>130</v>
      </c>
      <c r="I22" t="s">
        <v>136</v>
      </c>
      <c r="J22" t="s">
        <v>132</v>
      </c>
      <c r="K22">
        <v>-5.8919072999999997</v>
      </c>
      <c r="L22">
        <v>106.0302341</v>
      </c>
      <c r="M22" t="s">
        <v>58</v>
      </c>
      <c r="N22" t="s">
        <v>128</v>
      </c>
      <c r="O22" t="s">
        <v>60</v>
      </c>
      <c r="P22" t="s">
        <v>61</v>
      </c>
      <c r="Q22" t="s">
        <v>71</v>
      </c>
      <c r="R22" t="s">
        <v>63</v>
      </c>
      <c r="S22">
        <v>1985</v>
      </c>
      <c r="T22">
        <v>30</v>
      </c>
      <c r="U22">
        <v>5</v>
      </c>
      <c r="V22">
        <v>2015</v>
      </c>
      <c r="W22">
        <v>5</v>
      </c>
      <c r="X22">
        <v>2027</v>
      </c>
      <c r="Y22" s="8">
        <v>104952383.65599602</v>
      </c>
      <c r="Z22" s="8">
        <v>0.26238095913999004</v>
      </c>
      <c r="AA22" s="8">
        <v>6.5433097525783506</v>
      </c>
      <c r="AB22">
        <v>400</v>
      </c>
      <c r="AC22" s="5">
        <v>0.28865384615384598</v>
      </c>
      <c r="AD22" s="5">
        <v>0.73402605516475306</v>
      </c>
      <c r="AE22" s="7">
        <v>2572027.2972972947</v>
      </c>
      <c r="AF22" s="6">
        <v>1.2472377554451199</v>
      </c>
      <c r="AG22" s="6">
        <v>55.194051448676397</v>
      </c>
      <c r="AH22" s="6">
        <v>44.472092971764503</v>
      </c>
      <c r="AI22" s="6">
        <v>0.217801095351357</v>
      </c>
      <c r="AJ22" s="6">
        <v>0.31684405924751302</v>
      </c>
      <c r="AK22" s="6">
        <v>5.1712328767123301</v>
      </c>
      <c r="AL22" s="6">
        <v>0.12999999999999901</v>
      </c>
      <c r="AM22" s="6">
        <v>44.876469587173503</v>
      </c>
      <c r="AN22" s="6">
        <v>50.090169907724345</v>
      </c>
      <c r="AO22" s="6">
        <v>52.95</v>
      </c>
      <c r="AP22" s="6">
        <v>8.0735304128265</v>
      </c>
      <c r="AQ22" s="6">
        <v>2.8598300922756579</v>
      </c>
      <c r="AR22" s="7">
        <v>932090</v>
      </c>
      <c r="AS22" s="6">
        <v>53</v>
      </c>
      <c r="AT22" s="6">
        <v>158.24250000000001</v>
      </c>
      <c r="AU22" s="6">
        <v>91.050800571854296</v>
      </c>
      <c r="AV22" s="6">
        <v>189.9325</v>
      </c>
      <c r="AW22" s="6">
        <v>116.426689994931</v>
      </c>
      <c r="AX22" s="6">
        <v>6.4759903982702003</v>
      </c>
      <c r="AY22" s="7">
        <v>1835.0651379118826</v>
      </c>
      <c r="AZ22" s="7">
        <v>978.7014068863374</v>
      </c>
      <c r="BA22" s="7">
        <v>3578.3770189281709</v>
      </c>
      <c r="BB22" s="7">
        <v>5128.3953720844083</v>
      </c>
      <c r="BC22" s="6">
        <v>15.0384806545343</v>
      </c>
      <c r="BD22" s="6">
        <v>21.128745793909001</v>
      </c>
      <c r="BE22" s="6">
        <v>0.52</v>
      </c>
      <c r="BF22" s="6">
        <v>2.4729612490627</v>
      </c>
      <c r="BG22" s="6">
        <v>1.2859398495126</v>
      </c>
      <c r="BH22" s="6">
        <v>4.5629164383596104</v>
      </c>
      <c r="BI22" s="6">
        <v>6.8437811516437703</v>
      </c>
      <c r="BJ22">
        <v>520</v>
      </c>
      <c r="BK22" s="6">
        <v>3.2079295532246563</v>
      </c>
      <c r="BL22" s="6">
        <v>16.039647766123281</v>
      </c>
      <c r="BM22" s="6">
        <v>160.39647766123281</v>
      </c>
      <c r="BO22" s="8"/>
      <c r="BP22" s="8"/>
    </row>
    <row r="23" spans="1:68" x14ac:dyDescent="0.2">
      <c r="A23">
        <v>22</v>
      </c>
      <c r="B23" t="s">
        <v>51</v>
      </c>
      <c r="C23" t="s">
        <v>109</v>
      </c>
      <c r="D23" t="s">
        <v>53</v>
      </c>
      <c r="E23" s="5">
        <v>0.59</v>
      </c>
      <c r="F23" s="5">
        <v>1.27</v>
      </c>
      <c r="G23" t="s">
        <v>137</v>
      </c>
      <c r="H23" t="s">
        <v>130</v>
      </c>
      <c r="I23" t="s">
        <v>138</v>
      </c>
      <c r="J23" t="s">
        <v>132</v>
      </c>
      <c r="K23">
        <v>-5.8919072999999997</v>
      </c>
      <c r="L23">
        <v>106.0302341</v>
      </c>
      <c r="M23" t="s">
        <v>58</v>
      </c>
      <c r="N23" t="s">
        <v>128</v>
      </c>
      <c r="O23" t="s">
        <v>60</v>
      </c>
      <c r="P23" t="s">
        <v>61</v>
      </c>
      <c r="Q23" t="s">
        <v>71</v>
      </c>
      <c r="R23" t="s">
        <v>63</v>
      </c>
      <c r="S23">
        <v>1988</v>
      </c>
      <c r="T23">
        <v>30</v>
      </c>
      <c r="U23">
        <v>5</v>
      </c>
      <c r="V23">
        <v>2018</v>
      </c>
      <c r="W23">
        <v>5</v>
      </c>
      <c r="X23">
        <v>2027</v>
      </c>
      <c r="Y23" s="8">
        <v>116045652.45982361</v>
      </c>
      <c r="Z23" s="8">
        <v>0.29011413114955903</v>
      </c>
      <c r="AA23" s="8">
        <v>7.3795432334239761</v>
      </c>
      <c r="AB23">
        <v>400</v>
      </c>
      <c r="AC23" s="5">
        <v>0.29442307692307601</v>
      </c>
      <c r="AD23" s="5">
        <v>0.73402605516475306</v>
      </c>
      <c r="AE23" s="7">
        <v>2572027.2972972947</v>
      </c>
      <c r="AF23" s="6">
        <v>1.2227954537847601</v>
      </c>
      <c r="AG23" s="6">
        <v>55.194051448676397</v>
      </c>
      <c r="AH23" s="6">
        <v>43.621899949718099</v>
      </c>
      <c r="AI23" s="6">
        <v>0.217801095351357</v>
      </c>
      <c r="AJ23" s="6">
        <v>0.30442813344297698</v>
      </c>
      <c r="AK23" s="6">
        <v>5.1712328767123301</v>
      </c>
      <c r="AL23" s="6">
        <v>0.12999999999999901</v>
      </c>
      <c r="AM23" s="6">
        <v>44.020846948727197</v>
      </c>
      <c r="AN23" s="6">
        <v>49.227560959873401</v>
      </c>
      <c r="AO23" s="6">
        <v>52.95</v>
      </c>
      <c r="AP23" s="6">
        <v>8.9291530512728059</v>
      </c>
      <c r="AQ23" s="6">
        <v>3.7224390401266021</v>
      </c>
      <c r="AR23" s="7">
        <v>932090</v>
      </c>
      <c r="AS23" s="6">
        <v>53</v>
      </c>
      <c r="AT23" s="6">
        <v>158.24250000000001</v>
      </c>
      <c r="AU23" s="6">
        <v>93.566519045934299</v>
      </c>
      <c r="AV23" s="6">
        <v>189.9325</v>
      </c>
      <c r="AW23" s="6">
        <v>119.45026103311299</v>
      </c>
      <c r="AX23" s="6">
        <v>7.6875356805674002</v>
      </c>
      <c r="AY23" s="7">
        <v>1835.0651379118826</v>
      </c>
      <c r="AZ23" s="7">
        <v>978.7014068863374</v>
      </c>
      <c r="BA23" s="7">
        <v>3578.3770189281709</v>
      </c>
      <c r="BB23" s="7">
        <v>5128.3953720844083</v>
      </c>
      <c r="BC23" s="6">
        <v>15.0384806545343</v>
      </c>
      <c r="BD23" s="6">
        <v>20.308808717099001</v>
      </c>
      <c r="BE23" s="6">
        <v>0.52</v>
      </c>
      <c r="BF23" s="6">
        <v>2.4729612490627</v>
      </c>
      <c r="BG23" s="6">
        <v>1.2859398495126</v>
      </c>
      <c r="BH23" s="6">
        <v>4.5629164383596104</v>
      </c>
      <c r="BI23" s="6">
        <v>6.8437811516437703</v>
      </c>
      <c r="BJ23">
        <v>520</v>
      </c>
      <c r="BK23" s="6">
        <v>3.1450632861454353</v>
      </c>
      <c r="BL23" s="6">
        <v>15.725316430727176</v>
      </c>
      <c r="BM23" s="6">
        <v>157.25316430727176</v>
      </c>
      <c r="BO23" s="8"/>
      <c r="BP23" s="8"/>
    </row>
    <row r="24" spans="1:68" x14ac:dyDescent="0.2">
      <c r="A24">
        <v>23</v>
      </c>
      <c r="B24" t="s">
        <v>51</v>
      </c>
      <c r="C24" t="s">
        <v>109</v>
      </c>
      <c r="D24" t="s">
        <v>53</v>
      </c>
      <c r="E24" s="5">
        <v>0.59</v>
      </c>
      <c r="F24" s="5">
        <v>1.27</v>
      </c>
      <c r="G24" t="s">
        <v>139</v>
      </c>
      <c r="H24" t="s">
        <v>130</v>
      </c>
      <c r="I24" t="s">
        <v>140</v>
      </c>
      <c r="J24" t="s">
        <v>132</v>
      </c>
      <c r="K24">
        <v>-5.8919072999999997</v>
      </c>
      <c r="L24">
        <v>106.0302341</v>
      </c>
      <c r="M24" t="s">
        <v>58</v>
      </c>
      <c r="N24" t="s">
        <v>128</v>
      </c>
      <c r="O24" t="s">
        <v>60</v>
      </c>
      <c r="P24" t="s">
        <v>61</v>
      </c>
      <c r="Q24" t="s">
        <v>71</v>
      </c>
      <c r="R24" t="s">
        <v>63</v>
      </c>
      <c r="S24">
        <v>1989</v>
      </c>
      <c r="T24">
        <v>30</v>
      </c>
      <c r="U24">
        <v>5</v>
      </c>
      <c r="V24">
        <v>2019</v>
      </c>
      <c r="W24">
        <v>5</v>
      </c>
      <c r="X24">
        <v>2027</v>
      </c>
      <c r="Y24" s="8">
        <v>119646616.66371502</v>
      </c>
      <c r="Z24" s="8">
        <v>0.29911654165928753</v>
      </c>
      <c r="AA24" s="8">
        <v>7.6582365471752016</v>
      </c>
      <c r="AB24">
        <v>400</v>
      </c>
      <c r="AC24" s="5">
        <v>0.29634615384615298</v>
      </c>
      <c r="AD24" s="5">
        <v>0.73402605516475306</v>
      </c>
      <c r="AE24" s="7">
        <v>2572027.2972972947</v>
      </c>
      <c r="AF24" s="6">
        <v>1.2148595380004299</v>
      </c>
      <c r="AG24" s="6">
        <v>55.194051448676397</v>
      </c>
      <c r="AH24" s="6">
        <v>43.3458669637375</v>
      </c>
      <c r="AI24" s="6">
        <v>0.217801095351357</v>
      </c>
      <c r="AJ24" s="6">
        <v>0.30045132266323099</v>
      </c>
      <c r="AK24" s="6">
        <v>5.1712328767123301</v>
      </c>
      <c r="AL24" s="6">
        <v>0.12999999999999901</v>
      </c>
      <c r="AM24" s="6">
        <v>43.743051531560397</v>
      </c>
      <c r="AN24" s="6">
        <v>48.947551163113062</v>
      </c>
      <c r="AO24" s="6">
        <v>52.95</v>
      </c>
      <c r="AP24" s="6">
        <v>9.2069484684396059</v>
      </c>
      <c r="AQ24" s="6">
        <v>4.0024488368869413</v>
      </c>
      <c r="AR24" s="7">
        <v>932090</v>
      </c>
      <c r="AS24" s="6">
        <v>53</v>
      </c>
      <c r="AT24" s="6">
        <v>158.24250000000001</v>
      </c>
      <c r="AU24" s="6">
        <v>94.405091870627601</v>
      </c>
      <c r="AV24" s="6">
        <v>189.9325</v>
      </c>
      <c r="AW24" s="6">
        <v>120.458118045841</v>
      </c>
      <c r="AX24" s="6">
        <v>8.0963094380694596</v>
      </c>
      <c r="AY24" s="7">
        <v>1835.0651379118826</v>
      </c>
      <c r="AZ24" s="7">
        <v>978.7014068863374</v>
      </c>
      <c r="BA24" s="7">
        <v>3578.3770189281709</v>
      </c>
      <c r="BB24" s="7">
        <v>5128.3953720844083</v>
      </c>
      <c r="BC24" s="6">
        <v>15.0384806545343</v>
      </c>
      <c r="BD24" s="6">
        <v>20.046080801014501</v>
      </c>
      <c r="BE24" s="6">
        <v>0.52</v>
      </c>
      <c r="BF24" s="6">
        <v>2.4729612490627</v>
      </c>
      <c r="BG24" s="6">
        <v>1.2859398495126</v>
      </c>
      <c r="BH24" s="6">
        <v>4.5629164383596104</v>
      </c>
      <c r="BI24" s="6">
        <v>6.8437811516437703</v>
      </c>
      <c r="BJ24">
        <v>520</v>
      </c>
      <c r="BK24" s="6">
        <v>3.1246518941190859</v>
      </c>
      <c r="BL24" s="6">
        <v>15.62325947059543</v>
      </c>
      <c r="BM24" s="6">
        <v>156.23259470595431</v>
      </c>
      <c r="BO24" s="8"/>
      <c r="BP24" s="8"/>
    </row>
    <row r="25" spans="1:68" x14ac:dyDescent="0.2">
      <c r="A25">
        <v>24</v>
      </c>
      <c r="B25" t="s">
        <v>51</v>
      </c>
      <c r="C25" t="s">
        <v>109</v>
      </c>
      <c r="D25" t="s">
        <v>53</v>
      </c>
      <c r="E25" s="5">
        <v>0.59</v>
      </c>
      <c r="F25" s="5">
        <v>1.27</v>
      </c>
      <c r="G25" t="s">
        <v>133</v>
      </c>
      <c r="H25" t="s">
        <v>130</v>
      </c>
      <c r="I25" t="s">
        <v>134</v>
      </c>
      <c r="J25" t="s">
        <v>132</v>
      </c>
      <c r="K25">
        <v>-5.8919072999999997</v>
      </c>
      <c r="L25">
        <v>106.0302341</v>
      </c>
      <c r="M25" t="s">
        <v>58</v>
      </c>
      <c r="N25" t="s">
        <v>128</v>
      </c>
      <c r="O25" t="s">
        <v>60</v>
      </c>
      <c r="P25" t="s">
        <v>61</v>
      </c>
      <c r="Q25" t="s">
        <v>71</v>
      </c>
      <c r="R25" t="s">
        <v>63</v>
      </c>
      <c r="S25">
        <v>1984</v>
      </c>
      <c r="T25">
        <v>30</v>
      </c>
      <c r="U25">
        <v>5</v>
      </c>
      <c r="V25">
        <v>2014</v>
      </c>
      <c r="W25">
        <v>5</v>
      </c>
      <c r="X25">
        <v>2027</v>
      </c>
      <c r="Y25" s="8">
        <v>101154560.72322626</v>
      </c>
      <c r="Z25" s="8">
        <v>0.25288640180806565</v>
      </c>
      <c r="AA25" s="8">
        <v>6.2645123313528366</v>
      </c>
      <c r="AB25">
        <v>400</v>
      </c>
      <c r="AC25" s="5">
        <v>0.28673076923076901</v>
      </c>
      <c r="AD25" s="5">
        <v>0.73402605516475306</v>
      </c>
      <c r="AE25" s="7">
        <v>2572027.2972972947</v>
      </c>
      <c r="AF25" s="6">
        <v>1.2556038021662801</v>
      </c>
      <c r="AG25" s="6">
        <v>55.194051448676397</v>
      </c>
      <c r="AH25" s="6">
        <v>44.763102615221499</v>
      </c>
      <c r="AI25" s="6">
        <v>0.217801095351357</v>
      </c>
      <c r="AJ25" s="6">
        <v>0.32115188281433499</v>
      </c>
      <c r="AK25" s="6">
        <v>5.1712328767123301</v>
      </c>
      <c r="AL25" s="6">
        <v>0.12999999999999901</v>
      </c>
      <c r="AM25" s="6">
        <v>45.169338150789102</v>
      </c>
      <c r="AN25" s="6">
        <v>50.385487374748166</v>
      </c>
      <c r="AO25" s="6">
        <v>52.95</v>
      </c>
      <c r="AP25" s="6">
        <v>7.780661849210901</v>
      </c>
      <c r="AQ25" s="6">
        <v>2.5645126252518367</v>
      </c>
      <c r="AR25" s="7">
        <v>932090</v>
      </c>
      <c r="AS25" s="6">
        <v>53</v>
      </c>
      <c r="AT25" s="6">
        <v>158.24250000000001</v>
      </c>
      <c r="AU25" s="6">
        <v>90.212227747160995</v>
      </c>
      <c r="AV25" s="6">
        <v>189.9325</v>
      </c>
      <c r="AW25" s="6">
        <v>115.418832982203</v>
      </c>
      <c r="AX25" s="6">
        <v>6.0769933406384498</v>
      </c>
      <c r="AY25" s="7">
        <v>1835.0651379118826</v>
      </c>
      <c r="AZ25" s="7">
        <v>978.7014068863374</v>
      </c>
      <c r="BA25" s="7">
        <v>3578.3770189281709</v>
      </c>
      <c r="BB25" s="7">
        <v>5128.3953720844083</v>
      </c>
      <c r="BC25" s="6">
        <v>15.0384806545343</v>
      </c>
      <c r="BD25" s="6">
        <v>21.413118544912699</v>
      </c>
      <c r="BE25" s="6">
        <v>0.52</v>
      </c>
      <c r="BF25" s="6">
        <v>2.4729612490627</v>
      </c>
      <c r="BG25" s="6">
        <v>1.2859398495126</v>
      </c>
      <c r="BH25" s="6">
        <v>4.5629164383596104</v>
      </c>
      <c r="BI25" s="6">
        <v>6.8437811516437703</v>
      </c>
      <c r="BJ25">
        <v>520</v>
      </c>
      <c r="BK25" s="6">
        <v>3.2294472537619443</v>
      </c>
      <c r="BL25" s="6">
        <v>16.147236268809721</v>
      </c>
      <c r="BM25" s="6">
        <v>161.47236268809721</v>
      </c>
      <c r="BO25" s="8"/>
      <c r="BP25" s="8"/>
    </row>
    <row r="26" spans="1:68" x14ac:dyDescent="0.2">
      <c r="A26">
        <v>25</v>
      </c>
      <c r="B26" t="s">
        <v>51</v>
      </c>
      <c r="C26" t="s">
        <v>103</v>
      </c>
      <c r="D26" t="s">
        <v>88</v>
      </c>
      <c r="E26" s="5">
        <v>0.35</v>
      </c>
      <c r="F26" s="5">
        <v>1.44</v>
      </c>
      <c r="G26" t="s">
        <v>341</v>
      </c>
      <c r="H26" t="s">
        <v>172</v>
      </c>
      <c r="I26" t="s">
        <v>175</v>
      </c>
      <c r="J26" t="s">
        <v>174</v>
      </c>
      <c r="K26">
        <v>-3.7321298999999999</v>
      </c>
      <c r="L26">
        <v>103.797527</v>
      </c>
      <c r="M26" t="s">
        <v>58</v>
      </c>
      <c r="N26" t="s">
        <v>59</v>
      </c>
      <c r="O26" t="s">
        <v>178</v>
      </c>
      <c r="P26" t="s">
        <v>61</v>
      </c>
      <c r="Q26" t="s">
        <v>71</v>
      </c>
      <c r="R26" t="s">
        <v>63</v>
      </c>
      <c r="S26">
        <v>1987</v>
      </c>
      <c r="T26">
        <v>35</v>
      </c>
      <c r="U26">
        <v>5</v>
      </c>
      <c r="V26">
        <v>2022</v>
      </c>
      <c r="W26">
        <v>5</v>
      </c>
      <c r="X26">
        <v>2027</v>
      </c>
      <c r="Y26" s="8">
        <v>16704740.933592554</v>
      </c>
      <c r="Z26" s="8">
        <v>0.25699601436296238</v>
      </c>
      <c r="AA26" s="8">
        <v>8.1253318111279267</v>
      </c>
      <c r="AB26">
        <v>65</v>
      </c>
      <c r="AC26" s="5">
        <v>0.29249999999999998</v>
      </c>
      <c r="AD26" s="5">
        <v>0.58669322733791496</v>
      </c>
      <c r="AE26" s="7">
        <v>334063.12364620878</v>
      </c>
      <c r="AF26" s="6">
        <v>1.2308357376686301</v>
      </c>
      <c r="AG26" s="6">
        <v>55.194051448676397</v>
      </c>
      <c r="AH26" s="6">
        <v>43.901566800162797</v>
      </c>
      <c r="AI26" s="6">
        <v>0.217801095351357</v>
      </c>
      <c r="AJ26" s="6">
        <v>0.30848442628517497</v>
      </c>
      <c r="AK26" s="6">
        <v>5.1712328767123301</v>
      </c>
      <c r="AL26" s="6">
        <v>0.12999999999999901</v>
      </c>
      <c r="AM26" s="6">
        <v>44.302299635818599</v>
      </c>
      <c r="AN26" s="6">
        <v>49.511284103160307</v>
      </c>
      <c r="AO26" s="6">
        <v>54.210999999999999</v>
      </c>
      <c r="AP26" s="6">
        <v>9.9087003641813993</v>
      </c>
      <c r="AQ26" s="6">
        <v>4.6997158968396917</v>
      </c>
      <c r="AR26" s="7">
        <v>1073971.9668999999</v>
      </c>
      <c r="AS26" s="6">
        <v>53</v>
      </c>
      <c r="AT26" s="6">
        <v>158.24250000000001</v>
      </c>
      <c r="AU26" s="6">
        <v>92.727946221240899</v>
      </c>
      <c r="AV26" s="6">
        <v>189.9325</v>
      </c>
      <c r="AW26" s="6">
        <v>118.44240402038599</v>
      </c>
      <c r="AX26" s="6">
        <v>7.2812395146410802</v>
      </c>
      <c r="AY26" s="7">
        <v>238.34412360602798</v>
      </c>
      <c r="AZ26" s="7">
        <v>127.11686592321492</v>
      </c>
      <c r="BA26" s="7">
        <v>464.77104103175452</v>
      </c>
      <c r="BB26" s="7">
        <v>666.09237743764618</v>
      </c>
      <c r="BC26" s="6">
        <v>15.0384806545343</v>
      </c>
      <c r="BD26" s="6">
        <v>20.576736010439902</v>
      </c>
      <c r="BE26" s="6">
        <v>0.52</v>
      </c>
      <c r="BF26" s="6">
        <v>1.30668398106015</v>
      </c>
      <c r="BG26" s="6">
        <v>0.67947567015128096</v>
      </c>
      <c r="BH26" s="6">
        <v>19.269900457138299</v>
      </c>
      <c r="BI26" s="6">
        <v>44.251868848584401</v>
      </c>
      <c r="BJ26">
        <v>84.5</v>
      </c>
      <c r="BK26" s="6">
        <v>0.4111768312209681</v>
      </c>
      <c r="BL26" s="6">
        <v>2.0558841561048404</v>
      </c>
      <c r="BM26" s="6">
        <v>20.558841561048403</v>
      </c>
      <c r="BO26" s="8"/>
      <c r="BP26" s="8"/>
    </row>
    <row r="27" spans="1:68" x14ac:dyDescent="0.2">
      <c r="A27">
        <v>26</v>
      </c>
      <c r="B27" t="s">
        <v>51</v>
      </c>
      <c r="C27" t="s">
        <v>289</v>
      </c>
      <c r="D27" t="s">
        <v>88</v>
      </c>
      <c r="E27" s="5">
        <v>0.35</v>
      </c>
      <c r="F27" s="5">
        <v>-0.21</v>
      </c>
      <c r="G27" t="s">
        <v>93</v>
      </c>
      <c r="H27" t="s">
        <v>475</v>
      </c>
      <c r="I27" t="s">
        <v>479</v>
      </c>
      <c r="J27" t="s">
        <v>477</v>
      </c>
      <c r="K27">
        <v>-5.5212073999999998</v>
      </c>
      <c r="L27">
        <v>105.35347729999999</v>
      </c>
      <c r="M27" t="s">
        <v>58</v>
      </c>
      <c r="N27" t="s">
        <v>59</v>
      </c>
      <c r="O27" t="s">
        <v>60</v>
      </c>
      <c r="P27" t="s">
        <v>70</v>
      </c>
      <c r="Q27" t="s">
        <v>71</v>
      </c>
      <c r="R27" t="s">
        <v>63</v>
      </c>
      <c r="S27">
        <v>2007</v>
      </c>
      <c r="T27">
        <v>30</v>
      </c>
      <c r="U27">
        <v>15</v>
      </c>
      <c r="V27">
        <v>2037</v>
      </c>
      <c r="W27">
        <v>10</v>
      </c>
      <c r="X27">
        <v>2027</v>
      </c>
      <c r="Y27" s="8">
        <v>141258674.7889719</v>
      </c>
      <c r="Z27" s="8">
        <v>1.4125867478897189</v>
      </c>
      <c r="AA27" s="8">
        <v>28.1685310600338</v>
      </c>
      <c r="AB27">
        <v>100</v>
      </c>
      <c r="AC27" s="5">
        <v>0.33096153846153797</v>
      </c>
      <c r="AD27" s="5">
        <v>0.58669322733791496</v>
      </c>
      <c r="AE27" s="7">
        <v>513943.26714801352</v>
      </c>
      <c r="AF27" s="6">
        <v>0.975743679439392</v>
      </c>
      <c r="AG27" s="6">
        <v>55.194051448676397</v>
      </c>
      <c r="AH27" s="6">
        <v>35.219099691389502</v>
      </c>
      <c r="AI27" s="6">
        <v>0.217801095351357</v>
      </c>
      <c r="AJ27" s="6">
        <v>0.21563416769032101</v>
      </c>
      <c r="AK27" s="6">
        <v>5.1712328767123301</v>
      </c>
      <c r="AL27" s="6">
        <v>0.12999999999999901</v>
      </c>
      <c r="AM27" s="6">
        <v>35.5634772497109</v>
      </c>
      <c r="AN27" s="6">
        <v>40.735966735792147</v>
      </c>
      <c r="AO27" s="6">
        <v>62.92</v>
      </c>
      <c r="AP27" s="6">
        <v>27.356522750289102</v>
      </c>
      <c r="AQ27" s="6">
        <v>22.184033264207855</v>
      </c>
      <c r="AR27" s="7">
        <v>1618629.179</v>
      </c>
      <c r="AS27" s="6">
        <v>53</v>
      </c>
      <c r="AT27" s="6">
        <v>158.24250000000001</v>
      </c>
      <c r="AU27" s="6">
        <v>125.894125182967</v>
      </c>
      <c r="AV27" s="6">
        <v>189.9325</v>
      </c>
      <c r="AW27" s="6">
        <v>158.335754569622</v>
      </c>
      <c r="AX27" s="6">
        <v>25.2915268515371</v>
      </c>
      <c r="AY27" s="7">
        <v>366.68326708619685</v>
      </c>
      <c r="AZ27" s="7">
        <v>195.56440911263832</v>
      </c>
      <c r="BA27" s="7">
        <v>715.03237081808379</v>
      </c>
      <c r="BB27" s="7">
        <v>1024.7575037502247</v>
      </c>
      <c r="BC27" s="6">
        <v>15.0384806545343</v>
      </c>
      <c r="BD27" s="6">
        <v>14.416672036337401</v>
      </c>
      <c r="BE27" s="6">
        <v>0.52</v>
      </c>
      <c r="BF27" s="6">
        <v>1.8919634438512301</v>
      </c>
      <c r="BG27" s="6">
        <v>0.98382099080263996</v>
      </c>
      <c r="BH27" s="6">
        <v>24.325382115528502</v>
      </c>
      <c r="BI27" s="6">
        <v>42.107398661860202</v>
      </c>
      <c r="BJ27">
        <v>130</v>
      </c>
      <c r="BK27" s="6">
        <v>0.50147689451010513</v>
      </c>
      <c r="BL27" s="6">
        <v>5.0147689451010518</v>
      </c>
      <c r="BM27" s="6">
        <v>50.147689451010521</v>
      </c>
      <c r="BO27" s="8"/>
      <c r="BP27" s="8"/>
    </row>
    <row r="28" spans="1:68" x14ac:dyDescent="0.2">
      <c r="A28">
        <v>27</v>
      </c>
      <c r="B28" t="s">
        <v>51</v>
      </c>
      <c r="C28" t="s">
        <v>289</v>
      </c>
      <c r="D28" t="s">
        <v>88</v>
      </c>
      <c r="E28" s="5">
        <v>0.35</v>
      </c>
      <c r="F28" s="5">
        <v>-0.21</v>
      </c>
      <c r="G28" t="s">
        <v>93</v>
      </c>
      <c r="H28" t="s">
        <v>475</v>
      </c>
      <c r="I28" t="s">
        <v>476</v>
      </c>
      <c r="J28" t="s">
        <v>477</v>
      </c>
      <c r="K28">
        <v>-5.5212073999999998</v>
      </c>
      <c r="L28">
        <v>105.35347729999999</v>
      </c>
      <c r="M28" t="s">
        <v>58</v>
      </c>
      <c r="N28" t="s">
        <v>59</v>
      </c>
      <c r="O28" t="s">
        <v>60</v>
      </c>
      <c r="P28" t="s">
        <v>70</v>
      </c>
      <c r="Q28" t="s">
        <v>71</v>
      </c>
      <c r="R28" t="s">
        <v>63</v>
      </c>
      <c r="S28">
        <v>2008</v>
      </c>
      <c r="T28">
        <v>30</v>
      </c>
      <c r="U28">
        <v>16</v>
      </c>
      <c r="V28">
        <v>2038</v>
      </c>
      <c r="W28">
        <v>10</v>
      </c>
      <c r="X28">
        <v>2028</v>
      </c>
      <c r="Y28" s="8">
        <v>142287804.16538766</v>
      </c>
      <c r="Z28" s="8">
        <v>1.4228780416538767</v>
      </c>
      <c r="AA28" s="8">
        <v>28.538632450574408</v>
      </c>
      <c r="AB28">
        <v>100</v>
      </c>
      <c r="AC28" s="5">
        <v>0.332884615384615</v>
      </c>
      <c r="AD28" s="5">
        <v>0.58669322733791496</v>
      </c>
      <c r="AE28" s="7">
        <v>513943.26714801352</v>
      </c>
      <c r="AF28" s="6">
        <v>0.97010632915355999</v>
      </c>
      <c r="AG28" s="6">
        <v>55.194051448676397</v>
      </c>
      <c r="AH28" s="6">
        <v>35.021363762459501</v>
      </c>
      <c r="AI28" s="6">
        <v>0.217801095351357</v>
      </c>
      <c r="AJ28" s="6">
        <v>0.21312827185109101</v>
      </c>
      <c r="AK28" s="6">
        <v>5.1712328767123301</v>
      </c>
      <c r="AL28" s="6">
        <v>0.12999999999999901</v>
      </c>
      <c r="AM28" s="6">
        <v>35.364492034310601</v>
      </c>
      <c r="AN28" s="6">
        <v>40.535724911022925</v>
      </c>
      <c r="AO28" s="6">
        <v>62.92</v>
      </c>
      <c r="AP28" s="6">
        <v>27.555507965689401</v>
      </c>
      <c r="AQ28" s="6">
        <v>22.384275088977077</v>
      </c>
      <c r="AR28" s="7">
        <v>1534245.6669999999</v>
      </c>
      <c r="AS28" s="6">
        <v>53</v>
      </c>
      <c r="AT28" s="6">
        <v>158.24250000000001</v>
      </c>
      <c r="AU28" s="6">
        <v>126.82963082507</v>
      </c>
      <c r="AV28" s="6">
        <v>189.9325</v>
      </c>
      <c r="AW28" s="6">
        <v>159.459982829377</v>
      </c>
      <c r="AX28" s="6">
        <v>25.877522350933202</v>
      </c>
      <c r="AY28" s="7">
        <v>366.68326708619685</v>
      </c>
      <c r="AZ28" s="7">
        <v>195.56440911263832</v>
      </c>
      <c r="BA28" s="7">
        <v>715.03237081808379</v>
      </c>
      <c r="BB28" s="7">
        <v>1024.7575037502247</v>
      </c>
      <c r="BC28" s="6">
        <v>15.0384806545343</v>
      </c>
      <c r="BD28" s="6">
        <v>14.250583282953301</v>
      </c>
      <c r="BE28" s="6">
        <v>0.52</v>
      </c>
      <c r="BF28" s="6">
        <v>1.8919634438512301</v>
      </c>
      <c r="BG28" s="6">
        <v>0.98382099080263996</v>
      </c>
      <c r="BH28" s="6">
        <v>17.778345083006499</v>
      </c>
      <c r="BI28" s="6">
        <v>28.5264131217669</v>
      </c>
      <c r="BJ28">
        <v>130</v>
      </c>
      <c r="BK28" s="6">
        <v>0.49857961628614678</v>
      </c>
      <c r="BL28" s="6">
        <v>4.985796162861468</v>
      </c>
      <c r="BM28" s="6">
        <v>49.857961628614682</v>
      </c>
      <c r="BO28" s="8"/>
      <c r="BP28" s="8"/>
    </row>
    <row r="29" spans="1:68" x14ac:dyDescent="0.2">
      <c r="A29">
        <v>28</v>
      </c>
      <c r="B29" t="s">
        <v>51</v>
      </c>
      <c r="C29" t="s">
        <v>283</v>
      </c>
      <c r="D29" t="s">
        <v>88</v>
      </c>
      <c r="E29" s="5">
        <v>0.35</v>
      </c>
      <c r="F29" s="5">
        <v>0.59</v>
      </c>
      <c r="G29" t="s">
        <v>267</v>
      </c>
      <c r="H29" t="s">
        <v>285</v>
      </c>
      <c r="I29" t="s">
        <v>288</v>
      </c>
      <c r="J29" t="s">
        <v>287</v>
      </c>
      <c r="K29">
        <v>1.7518502</v>
      </c>
      <c r="L29">
        <v>98.731285600000007</v>
      </c>
      <c r="M29" t="s">
        <v>101</v>
      </c>
      <c r="N29" t="s">
        <v>59</v>
      </c>
      <c r="O29" t="s">
        <v>60</v>
      </c>
      <c r="P29" t="s">
        <v>101</v>
      </c>
      <c r="Q29" t="s">
        <v>71</v>
      </c>
      <c r="R29" t="s">
        <v>63</v>
      </c>
      <c r="S29">
        <v>2008</v>
      </c>
      <c r="T29">
        <v>30</v>
      </c>
      <c r="U29">
        <v>16</v>
      </c>
      <c r="V29">
        <v>2038</v>
      </c>
      <c r="W29">
        <v>10</v>
      </c>
      <c r="X29">
        <v>2028</v>
      </c>
      <c r="Y29" s="8">
        <v>70975384.456983984</v>
      </c>
      <c r="Z29" s="8">
        <v>0.61717725614768681</v>
      </c>
      <c r="AA29" s="8">
        <v>12.630129950564518</v>
      </c>
      <c r="AB29">
        <v>115</v>
      </c>
      <c r="AC29" s="5">
        <v>0.332884615384615</v>
      </c>
      <c r="AD29" s="5">
        <v>0.42277691219569102</v>
      </c>
      <c r="AE29" s="7">
        <v>425905.46134593914</v>
      </c>
      <c r="AF29" s="6">
        <v>1.3194311277227899</v>
      </c>
      <c r="AG29" s="6">
        <v>55.194051448676397</v>
      </c>
      <c r="AH29" s="6">
        <v>45.965539938228197</v>
      </c>
      <c r="AI29" s="6">
        <v>0.217801095351357</v>
      </c>
      <c r="AJ29" s="6">
        <v>0.28987345781307899</v>
      </c>
      <c r="AK29" s="6">
        <v>3.6039861151566099</v>
      </c>
      <c r="AL29" s="6">
        <v>3.4961424951266902</v>
      </c>
      <c r="AM29" s="6">
        <v>46.385413396041201</v>
      </c>
      <c r="AN29" s="6">
        <v>53.355542006324576</v>
      </c>
      <c r="AO29" s="6">
        <v>62.92</v>
      </c>
      <c r="AP29" s="6">
        <v>16.5345866039588</v>
      </c>
      <c r="AQ29" s="6">
        <v>9.5644579936754255</v>
      </c>
      <c r="AR29" s="7">
        <v>1618629.179</v>
      </c>
      <c r="AS29" s="6">
        <v>53</v>
      </c>
      <c r="AT29" s="6">
        <v>158.24250000000001</v>
      </c>
      <c r="AU29" s="6">
        <v>84.905696729558898</v>
      </c>
      <c r="AV29" s="6">
        <v>189.9325</v>
      </c>
      <c r="AW29" s="6">
        <v>108.897029309774</v>
      </c>
      <c r="AX29" s="6">
        <v>4.3355925403889497</v>
      </c>
      <c r="AY29" s="7">
        <v>303.87090564065289</v>
      </c>
      <c r="AZ29" s="7">
        <v>162.06448300834822</v>
      </c>
      <c r="BA29" s="7">
        <v>592.5482659992731</v>
      </c>
      <c r="BB29" s="7">
        <v>849.21789096374471</v>
      </c>
      <c r="BC29" s="6">
        <v>15.0384806545343</v>
      </c>
      <c r="BD29" s="6">
        <v>19.382064219847301</v>
      </c>
      <c r="BE29" s="6">
        <v>0.52</v>
      </c>
      <c r="BF29" s="6">
        <v>1.29411219867635</v>
      </c>
      <c r="BG29" s="6">
        <v>0.67293834331170499</v>
      </c>
      <c r="BH29" s="6">
        <v>1.54340095343437</v>
      </c>
      <c r="BI29" s="6">
        <v>9.49645309318689</v>
      </c>
      <c r="BJ29">
        <v>149.5</v>
      </c>
      <c r="BK29" s="6">
        <v>0.56195292316696754</v>
      </c>
      <c r="BL29" s="6">
        <v>5.6195292316696754</v>
      </c>
      <c r="BM29" s="6">
        <v>56.195292316696751</v>
      </c>
      <c r="BO29" s="8"/>
      <c r="BP29" s="8"/>
    </row>
    <row r="30" spans="1:68" x14ac:dyDescent="0.2">
      <c r="A30">
        <v>29</v>
      </c>
      <c r="B30" t="s">
        <v>51</v>
      </c>
      <c r="C30" t="s">
        <v>283</v>
      </c>
      <c r="D30" t="s">
        <v>88</v>
      </c>
      <c r="E30" s="5">
        <v>0.35</v>
      </c>
      <c r="F30" s="5">
        <v>0.59</v>
      </c>
      <c r="G30" t="s">
        <v>267</v>
      </c>
      <c r="H30" t="s">
        <v>285</v>
      </c>
      <c r="I30" t="s">
        <v>286</v>
      </c>
      <c r="J30" t="s">
        <v>287</v>
      </c>
      <c r="K30">
        <v>1.7518502</v>
      </c>
      <c r="L30">
        <v>98.731285600000007</v>
      </c>
      <c r="M30" t="s">
        <v>101</v>
      </c>
      <c r="N30" t="s">
        <v>59</v>
      </c>
      <c r="O30" t="s">
        <v>60</v>
      </c>
      <c r="P30" t="s">
        <v>101</v>
      </c>
      <c r="Q30" t="s">
        <v>71</v>
      </c>
      <c r="R30" t="s">
        <v>63</v>
      </c>
      <c r="S30">
        <v>2008</v>
      </c>
      <c r="T30">
        <v>30</v>
      </c>
      <c r="U30">
        <v>16</v>
      </c>
      <c r="V30">
        <v>2038</v>
      </c>
      <c r="W30">
        <v>10</v>
      </c>
      <c r="X30">
        <v>2028</v>
      </c>
      <c r="Y30" s="8">
        <v>70975384.456983984</v>
      </c>
      <c r="Z30" s="8">
        <v>0.61717725614768681</v>
      </c>
      <c r="AA30" s="8">
        <v>12.630129950564518</v>
      </c>
      <c r="AB30">
        <v>115</v>
      </c>
      <c r="AC30" s="5">
        <v>0.332884615384615</v>
      </c>
      <c r="AD30" s="5">
        <v>0.42277691219569102</v>
      </c>
      <c r="AE30" s="7">
        <v>425905.46134593914</v>
      </c>
      <c r="AF30" s="6">
        <v>1.3194311277227899</v>
      </c>
      <c r="AG30" s="6">
        <v>55.194051448676397</v>
      </c>
      <c r="AH30" s="6">
        <v>45.965539938228197</v>
      </c>
      <c r="AI30" s="6">
        <v>0.217801095351357</v>
      </c>
      <c r="AJ30" s="6">
        <v>0.28987345781307899</v>
      </c>
      <c r="AK30" s="6">
        <v>3.6039861151566099</v>
      </c>
      <c r="AL30" s="6">
        <v>3.4961424951266902</v>
      </c>
      <c r="AM30" s="6">
        <v>46.385413396041201</v>
      </c>
      <c r="AN30" s="6">
        <v>53.355542006324576</v>
      </c>
      <c r="AO30" s="6">
        <v>62.92</v>
      </c>
      <c r="AP30" s="6">
        <v>16.5345866039588</v>
      </c>
      <c r="AQ30" s="6">
        <v>9.5644579936754255</v>
      </c>
      <c r="AR30" s="7">
        <v>1618629.179</v>
      </c>
      <c r="AS30" s="6">
        <v>53</v>
      </c>
      <c r="AT30" s="6">
        <v>158.24250000000001</v>
      </c>
      <c r="AU30" s="6">
        <v>84.905696729558898</v>
      </c>
      <c r="AV30" s="6">
        <v>189.9325</v>
      </c>
      <c r="AW30" s="6">
        <v>108.897029309774</v>
      </c>
      <c r="AX30" s="6">
        <v>4.3355925403889497</v>
      </c>
      <c r="AY30" s="7">
        <v>303.87090564065289</v>
      </c>
      <c r="AZ30" s="7">
        <v>162.06448300834822</v>
      </c>
      <c r="BA30" s="7">
        <v>592.5482659992731</v>
      </c>
      <c r="BB30" s="7">
        <v>849.21789096374471</v>
      </c>
      <c r="BC30" s="6">
        <v>15.0384806545343</v>
      </c>
      <c r="BD30" s="6">
        <v>19.382064219847301</v>
      </c>
      <c r="BE30" s="6">
        <v>0.52</v>
      </c>
      <c r="BF30" s="6">
        <v>1.29411219867635</v>
      </c>
      <c r="BG30" s="6">
        <v>0.67293834331170499</v>
      </c>
      <c r="BH30" s="6">
        <v>1.54340095343437</v>
      </c>
      <c r="BI30" s="6">
        <v>9.49645309318689</v>
      </c>
      <c r="BJ30">
        <v>149.5</v>
      </c>
      <c r="BK30" s="6">
        <v>0.56195292316696754</v>
      </c>
      <c r="BL30" s="6">
        <v>5.6195292316696754</v>
      </c>
      <c r="BM30" s="6">
        <v>56.195292316696751</v>
      </c>
      <c r="BO30" s="8"/>
      <c r="BP30" s="8"/>
    </row>
    <row r="31" spans="1:68" x14ac:dyDescent="0.2">
      <c r="A31">
        <v>30</v>
      </c>
      <c r="B31" t="s">
        <v>51</v>
      </c>
      <c r="C31" t="s">
        <v>109</v>
      </c>
      <c r="D31" t="s">
        <v>53</v>
      </c>
      <c r="E31" s="5">
        <v>0.59</v>
      </c>
      <c r="F31" s="5">
        <v>1.27</v>
      </c>
      <c r="G31" t="s">
        <v>110</v>
      </c>
      <c r="H31" t="s">
        <v>111</v>
      </c>
      <c r="I31" t="s">
        <v>112</v>
      </c>
      <c r="J31" t="s">
        <v>113</v>
      </c>
      <c r="K31">
        <v>-6.3921787999999999</v>
      </c>
      <c r="L31">
        <v>105.82777969999999</v>
      </c>
      <c r="M31" t="s">
        <v>58</v>
      </c>
      <c r="N31" t="s">
        <v>59</v>
      </c>
      <c r="O31" t="s">
        <v>60</v>
      </c>
      <c r="P31" t="s">
        <v>70</v>
      </c>
      <c r="Q31" t="s">
        <v>71</v>
      </c>
      <c r="R31" t="s">
        <v>63</v>
      </c>
      <c r="S31">
        <v>2009</v>
      </c>
      <c r="T31">
        <v>30</v>
      </c>
      <c r="U31">
        <v>17</v>
      </c>
      <c r="V31">
        <v>2039</v>
      </c>
      <c r="W31">
        <v>10</v>
      </c>
      <c r="X31">
        <v>2029</v>
      </c>
      <c r="Y31" s="8">
        <v>537877122.72024226</v>
      </c>
      <c r="Z31" s="8">
        <v>1.7929237424008075</v>
      </c>
      <c r="AA31" s="8">
        <v>28.908716418724634</v>
      </c>
      <c r="AB31">
        <v>300</v>
      </c>
      <c r="AC31" s="5">
        <v>0.33480769230769097</v>
      </c>
      <c r="AD31" s="5">
        <v>0.73402605516475306</v>
      </c>
      <c r="AE31" s="7">
        <v>1929020.4729729709</v>
      </c>
      <c r="AF31" s="6">
        <v>0.964533746838383</v>
      </c>
      <c r="AG31" s="6">
        <v>55.194051448676397</v>
      </c>
      <c r="AH31" s="6">
        <v>34.825901631097501</v>
      </c>
      <c r="AI31" s="6">
        <v>0.217801095351357</v>
      </c>
      <c r="AJ31" s="6">
        <v>0.210665805261748</v>
      </c>
      <c r="AK31" s="6">
        <v>5.1712328767123301</v>
      </c>
      <c r="AL31" s="6">
        <v>0.12999999999999901</v>
      </c>
      <c r="AM31" s="6">
        <v>35.167795092567097</v>
      </c>
      <c r="AN31" s="6">
        <v>40.337800313071583</v>
      </c>
      <c r="AO31" s="6">
        <v>62.92</v>
      </c>
      <c r="AP31" s="6">
        <v>27.752204907432905</v>
      </c>
      <c r="AQ31" s="6">
        <v>22.582199686928419</v>
      </c>
      <c r="AR31" s="7">
        <v>1140767</v>
      </c>
      <c r="AS31" s="6">
        <v>53</v>
      </c>
      <c r="AT31" s="6">
        <v>158.24250000000001</v>
      </c>
      <c r="AU31" s="6">
        <v>127.765136467172</v>
      </c>
      <c r="AV31" s="6">
        <v>189.9325</v>
      </c>
      <c r="AW31" s="6">
        <v>160.584211089132</v>
      </c>
      <c r="AX31" s="6">
        <v>26.468055158726202</v>
      </c>
      <c r="AY31" s="7">
        <v>1376.2988534339117</v>
      </c>
      <c r="AZ31" s="7">
        <v>734.02605516475307</v>
      </c>
      <c r="BA31" s="7">
        <v>2683.782764196128</v>
      </c>
      <c r="BB31" s="7">
        <v>3846.2965290633065</v>
      </c>
      <c r="BC31" s="6">
        <v>15.0384806545343</v>
      </c>
      <c r="BD31" s="6">
        <v>14.0873483629244</v>
      </c>
      <c r="BE31" s="6">
        <v>0.52</v>
      </c>
      <c r="BF31" s="6">
        <v>2.09418131742683</v>
      </c>
      <c r="BG31" s="6">
        <v>1.0889742850619499</v>
      </c>
      <c r="BH31" s="6">
        <v>4.0152427782119</v>
      </c>
      <c r="BI31" s="6">
        <v>5.91412470081407</v>
      </c>
      <c r="BJ31">
        <v>390</v>
      </c>
      <c r="BK31" s="6">
        <v>1.8606053445245696</v>
      </c>
      <c r="BL31" s="6">
        <v>18.606053445245696</v>
      </c>
      <c r="BM31" s="6">
        <v>186.06053445245695</v>
      </c>
      <c r="BO31" s="8"/>
      <c r="BP31" s="8"/>
    </row>
    <row r="32" spans="1:68" x14ac:dyDescent="0.2">
      <c r="A32">
        <v>31</v>
      </c>
      <c r="B32" t="s">
        <v>51</v>
      </c>
      <c r="C32" t="s">
        <v>82</v>
      </c>
      <c r="D32" t="s">
        <v>53</v>
      </c>
      <c r="E32" s="5">
        <v>0.59</v>
      </c>
      <c r="F32" s="5">
        <v>0.03</v>
      </c>
      <c r="G32" t="s">
        <v>214</v>
      </c>
      <c r="H32" t="s">
        <v>215</v>
      </c>
      <c r="I32" t="s">
        <v>216</v>
      </c>
      <c r="J32" t="s">
        <v>217</v>
      </c>
      <c r="K32">
        <v>-6.2747374999999996</v>
      </c>
      <c r="L32">
        <v>107.9704303</v>
      </c>
      <c r="M32" t="s">
        <v>58</v>
      </c>
      <c r="N32" t="s">
        <v>59</v>
      </c>
      <c r="O32" t="s">
        <v>60</v>
      </c>
      <c r="P32" t="s">
        <v>61</v>
      </c>
      <c r="Q32" t="s">
        <v>71</v>
      </c>
      <c r="R32" t="s">
        <v>63</v>
      </c>
      <c r="S32">
        <v>2010</v>
      </c>
      <c r="T32">
        <v>30</v>
      </c>
      <c r="U32">
        <v>18</v>
      </c>
      <c r="V32">
        <v>2040</v>
      </c>
      <c r="W32">
        <v>10</v>
      </c>
      <c r="X32">
        <v>2030</v>
      </c>
      <c r="Y32" s="8">
        <v>452137339.73175699</v>
      </c>
      <c r="Z32" s="8">
        <v>1.3701131507022939</v>
      </c>
      <c r="AA32" s="8">
        <v>22.830933364275129</v>
      </c>
      <c r="AB32">
        <v>330</v>
      </c>
      <c r="AC32" s="5">
        <v>0.336730769230769</v>
      </c>
      <c r="AD32" s="5">
        <v>0.64075389811249295</v>
      </c>
      <c r="AE32" s="7">
        <v>1852291.3686635946</v>
      </c>
      <c r="AF32" s="6">
        <v>1.0691469594619101</v>
      </c>
      <c r="AG32" s="6">
        <v>55.194051448676397</v>
      </c>
      <c r="AH32" s="6">
        <v>38.278218962703697</v>
      </c>
      <c r="AI32" s="6">
        <v>0.217801095351357</v>
      </c>
      <c r="AJ32" s="6">
        <v>0.23215804920407401</v>
      </c>
      <c r="AK32" s="6">
        <v>5.1712328767123301</v>
      </c>
      <c r="AL32" s="6">
        <v>0.12999999999999901</v>
      </c>
      <c r="AM32" s="6">
        <v>38.643082816677001</v>
      </c>
      <c r="AN32" s="6">
        <v>43.811609888620097</v>
      </c>
      <c r="AO32" s="6">
        <v>62.92</v>
      </c>
      <c r="AP32" s="6">
        <v>24.276917183323</v>
      </c>
      <c r="AQ32" s="6">
        <v>19.108390111379904</v>
      </c>
      <c r="AR32" s="7">
        <v>1164048</v>
      </c>
      <c r="AS32" s="6">
        <v>53</v>
      </c>
      <c r="AT32" s="6">
        <v>158.24250000000001</v>
      </c>
      <c r="AU32" s="6">
        <v>112.015121189187</v>
      </c>
      <c r="AV32" s="6">
        <v>189.9325</v>
      </c>
      <c r="AW32" s="6">
        <v>141.62311531311801</v>
      </c>
      <c r="AX32" s="6">
        <v>17.2957637383413</v>
      </c>
      <c r="AY32" s="7">
        <v>1321.5549148570167</v>
      </c>
      <c r="AZ32" s="7">
        <v>704.8292879237423</v>
      </c>
      <c r="BA32" s="7">
        <v>2577.0320839711826</v>
      </c>
      <c r="BB32" s="7">
        <v>3693.3054687204099</v>
      </c>
      <c r="BC32" s="6">
        <v>15.0384806545343</v>
      </c>
      <c r="BD32" s="6">
        <v>15.526089481089199</v>
      </c>
      <c r="BE32" s="6">
        <v>0.52</v>
      </c>
      <c r="BF32" s="6">
        <v>3.2389436675069798</v>
      </c>
      <c r="BG32" s="6">
        <v>1.6842507071036199</v>
      </c>
      <c r="BH32" s="6">
        <v>5.2270211482749902</v>
      </c>
      <c r="BI32" s="6">
        <v>7.3883530572973504</v>
      </c>
      <c r="BJ32">
        <v>429</v>
      </c>
      <c r="BK32" s="6">
        <v>1.9803716848442221</v>
      </c>
      <c r="BL32" s="6">
        <v>19.803716848442221</v>
      </c>
      <c r="BM32" s="6">
        <v>198.03716848442221</v>
      </c>
      <c r="BO32" s="8"/>
      <c r="BP32" s="8"/>
    </row>
    <row r="33" spans="1:68" x14ac:dyDescent="0.2">
      <c r="A33">
        <v>32</v>
      </c>
      <c r="B33" t="s">
        <v>51</v>
      </c>
      <c r="C33" t="s">
        <v>241</v>
      </c>
      <c r="D33" t="s">
        <v>96</v>
      </c>
      <c r="E33" s="5">
        <v>0.45</v>
      </c>
      <c r="F33" s="5">
        <v>0.53</v>
      </c>
      <c r="G33" t="s">
        <v>247</v>
      </c>
      <c r="H33" t="s">
        <v>248</v>
      </c>
      <c r="I33" t="s">
        <v>249</v>
      </c>
      <c r="J33" t="s">
        <v>250</v>
      </c>
      <c r="K33">
        <v>-2.8226464999999998</v>
      </c>
      <c r="L33">
        <v>114.2088309</v>
      </c>
      <c r="M33" t="s">
        <v>58</v>
      </c>
      <c r="N33" t="s">
        <v>59</v>
      </c>
      <c r="O33" t="s">
        <v>60</v>
      </c>
      <c r="P33" t="s">
        <v>70</v>
      </c>
      <c r="Q33" t="s">
        <v>80</v>
      </c>
      <c r="R33" t="s">
        <v>63</v>
      </c>
      <c r="S33">
        <v>2015</v>
      </c>
      <c r="T33">
        <v>25</v>
      </c>
      <c r="U33">
        <v>18</v>
      </c>
      <c r="V33">
        <v>2040</v>
      </c>
      <c r="W33">
        <v>10</v>
      </c>
      <c r="X33">
        <v>2030</v>
      </c>
      <c r="Y33" s="8">
        <v>69839277.908936396</v>
      </c>
      <c r="Z33" s="8">
        <v>1.16398796514894</v>
      </c>
      <c r="AA33" s="8">
        <v>17.015426701766835</v>
      </c>
      <c r="AB33">
        <v>60</v>
      </c>
      <c r="AC33" s="5">
        <v>0.33441176470588202</v>
      </c>
      <c r="AD33" s="5">
        <v>0.78499450686047101</v>
      </c>
      <c r="AE33" s="7">
        <v>412593.11280586355</v>
      </c>
      <c r="AF33" s="6">
        <v>0.99479804160761898</v>
      </c>
      <c r="AG33" s="6">
        <v>55.194051448676397</v>
      </c>
      <c r="AH33" s="6">
        <v>34.883543335850199</v>
      </c>
      <c r="AI33" s="6">
        <v>0.217801095351357</v>
      </c>
      <c r="AJ33" s="6">
        <v>0.21954350411416801</v>
      </c>
      <c r="AK33" s="6">
        <v>5.1712328767123301</v>
      </c>
      <c r="AL33" s="6">
        <v>0.12999999999999901</v>
      </c>
      <c r="AM33" s="6">
        <v>35.2330868399644</v>
      </c>
      <c r="AN33" s="6">
        <v>40.404319716676696</v>
      </c>
      <c r="AO33" s="6">
        <v>52.03</v>
      </c>
      <c r="AP33" s="6">
        <v>16.796913160035601</v>
      </c>
      <c r="AQ33" s="6">
        <v>11.625680283323305</v>
      </c>
      <c r="AR33" s="7">
        <v>1765777</v>
      </c>
      <c r="AS33" s="6">
        <v>53</v>
      </c>
      <c r="AT33" s="6">
        <v>158.24250000000001</v>
      </c>
      <c r="AU33" s="6">
        <v>123.903128479035</v>
      </c>
      <c r="AV33" s="6">
        <v>189.9325</v>
      </c>
      <c r="AW33" s="6">
        <v>155.70619503393999</v>
      </c>
      <c r="AX33" s="6">
        <v>25.135748135765802</v>
      </c>
      <c r="AY33" s="7">
        <v>294.37294007267661</v>
      </c>
      <c r="AZ33" s="7">
        <v>156.9989013720942</v>
      </c>
      <c r="BA33" s="7">
        <v>574.02723314171942</v>
      </c>
      <c r="BB33" s="7">
        <v>822.67424318977362</v>
      </c>
      <c r="BC33" s="6">
        <v>15.0384806545343</v>
      </c>
      <c r="BD33" s="6">
        <v>14.5461983354041</v>
      </c>
      <c r="BE33" s="6">
        <v>0.57248062015503798</v>
      </c>
      <c r="BF33" s="6">
        <v>1.22011015068734</v>
      </c>
      <c r="BG33" s="6">
        <v>0.69848941572294598</v>
      </c>
      <c r="BH33" s="6">
        <v>16.894255146352901</v>
      </c>
      <c r="BI33" s="6">
        <v>42.56954754833</v>
      </c>
      <c r="BJ33">
        <v>78</v>
      </c>
      <c r="BK33" s="6">
        <v>0.41044682060006454</v>
      </c>
      <c r="BL33" s="6">
        <v>4.1044682060006457</v>
      </c>
      <c r="BM33" s="6">
        <v>41.044682060006458</v>
      </c>
      <c r="BO33" s="8"/>
      <c r="BP33" s="8"/>
    </row>
    <row r="34" spans="1:68" x14ac:dyDescent="0.2">
      <c r="A34">
        <v>33</v>
      </c>
      <c r="B34" t="s">
        <v>51</v>
      </c>
      <c r="C34" t="s">
        <v>289</v>
      </c>
      <c r="D34" t="s">
        <v>88</v>
      </c>
      <c r="E34" s="5">
        <v>0.35</v>
      </c>
      <c r="F34" s="5">
        <v>-0.21</v>
      </c>
      <c r="G34" t="s">
        <v>355</v>
      </c>
      <c r="H34" t="s">
        <v>291</v>
      </c>
      <c r="I34" t="s">
        <v>292</v>
      </c>
      <c r="J34" t="s">
        <v>293</v>
      </c>
      <c r="K34">
        <v>-5.5859399999999999</v>
      </c>
      <c r="L34">
        <v>105.38719</v>
      </c>
      <c r="M34" t="s">
        <v>58</v>
      </c>
      <c r="N34" t="s">
        <v>59</v>
      </c>
      <c r="O34" t="s">
        <v>60</v>
      </c>
      <c r="P34" t="s">
        <v>70</v>
      </c>
      <c r="Q34" t="s">
        <v>80</v>
      </c>
      <c r="R34" t="s">
        <v>63</v>
      </c>
      <c r="S34">
        <v>2015</v>
      </c>
      <c r="T34">
        <v>25</v>
      </c>
      <c r="U34">
        <v>18</v>
      </c>
      <c r="V34">
        <v>2040</v>
      </c>
      <c r="W34">
        <v>10</v>
      </c>
      <c r="X34">
        <v>2030</v>
      </c>
      <c r="Y34" s="8">
        <v>109289589.45087503</v>
      </c>
      <c r="Z34" s="8">
        <v>1.0928958945087501</v>
      </c>
      <c r="AA34" s="8">
        <v>21.376110799002976</v>
      </c>
      <c r="AB34">
        <v>100</v>
      </c>
      <c r="AC34" s="5">
        <v>0.33441176470588202</v>
      </c>
      <c r="AD34" s="5">
        <v>0.58669322733791496</v>
      </c>
      <c r="AE34" s="7">
        <v>513943.26714801352</v>
      </c>
      <c r="AF34" s="6">
        <v>0.99479804160761898</v>
      </c>
      <c r="AG34" s="6">
        <v>55.194051448676397</v>
      </c>
      <c r="AH34" s="6">
        <v>34.883543335850199</v>
      </c>
      <c r="AI34" s="6">
        <v>0.217801095351357</v>
      </c>
      <c r="AJ34" s="6">
        <v>0.21954350411416801</v>
      </c>
      <c r="AK34" s="6">
        <v>5.1712328767123301</v>
      </c>
      <c r="AL34" s="6">
        <v>0.12999999999999901</v>
      </c>
      <c r="AM34" s="6">
        <v>35.2330868399644</v>
      </c>
      <c r="AN34" s="6">
        <v>40.404319716676696</v>
      </c>
      <c r="AO34" s="6">
        <v>56.368000000000002</v>
      </c>
      <c r="AP34" s="6">
        <v>21.134913160035602</v>
      </c>
      <c r="AQ34" s="6">
        <v>15.963680283323306</v>
      </c>
      <c r="AR34" s="7">
        <v>1815000</v>
      </c>
      <c r="AS34" s="6">
        <v>53</v>
      </c>
      <c r="AT34" s="6">
        <v>158.24250000000001</v>
      </c>
      <c r="AU34" s="6">
        <v>123.903128479035</v>
      </c>
      <c r="AV34" s="6">
        <v>189.9325</v>
      </c>
      <c r="AW34" s="6">
        <v>155.70619503393999</v>
      </c>
      <c r="AX34" s="6">
        <v>25.135748135765802</v>
      </c>
      <c r="AY34" s="7">
        <v>366.68326708619685</v>
      </c>
      <c r="AZ34" s="7">
        <v>195.56440911263832</v>
      </c>
      <c r="BA34" s="7">
        <v>715.03237081808379</v>
      </c>
      <c r="BB34" s="7">
        <v>1024.7575037502247</v>
      </c>
      <c r="BC34" s="6">
        <v>15.0384806545343</v>
      </c>
      <c r="BD34" s="6">
        <v>14.5461983354041</v>
      </c>
      <c r="BE34" s="6">
        <v>0.57248062015503798</v>
      </c>
      <c r="BF34" s="6">
        <v>1.8919634438512301</v>
      </c>
      <c r="BG34" s="6">
        <v>1.0831124056466099</v>
      </c>
      <c r="BH34" s="6">
        <v>3.5433285014766298</v>
      </c>
      <c r="BI34" s="6">
        <v>6.0093343322923403</v>
      </c>
      <c r="BJ34">
        <v>130</v>
      </c>
      <c r="BK34" s="6">
        <v>0.5112697556562652</v>
      </c>
      <c r="BL34" s="6">
        <v>5.1126975565626518</v>
      </c>
      <c r="BM34" s="6">
        <v>51.126975565626516</v>
      </c>
      <c r="BO34" s="8"/>
      <c r="BP34" s="8"/>
    </row>
    <row r="35" spans="1:68" x14ac:dyDescent="0.2">
      <c r="A35">
        <v>34</v>
      </c>
      <c r="B35" t="s">
        <v>51</v>
      </c>
      <c r="C35" t="s">
        <v>103</v>
      </c>
      <c r="D35" t="s">
        <v>88</v>
      </c>
      <c r="E35" s="5">
        <v>0.35</v>
      </c>
      <c r="F35" s="5">
        <v>1.44</v>
      </c>
      <c r="G35" t="s">
        <v>383</v>
      </c>
      <c r="H35" t="s">
        <v>268</v>
      </c>
      <c r="I35" t="s">
        <v>269</v>
      </c>
      <c r="J35" t="s">
        <v>270</v>
      </c>
      <c r="K35">
        <v>-3.75149</v>
      </c>
      <c r="L35">
        <v>103.64809</v>
      </c>
      <c r="M35" t="s">
        <v>58</v>
      </c>
      <c r="N35" t="s">
        <v>59</v>
      </c>
      <c r="O35" t="s">
        <v>60</v>
      </c>
      <c r="P35" t="s">
        <v>70</v>
      </c>
      <c r="Q35" t="s">
        <v>80</v>
      </c>
      <c r="R35" t="s">
        <v>63</v>
      </c>
      <c r="S35">
        <v>2015</v>
      </c>
      <c r="T35">
        <v>25</v>
      </c>
      <c r="U35">
        <v>18</v>
      </c>
      <c r="V35">
        <v>2040</v>
      </c>
      <c r="W35">
        <v>10</v>
      </c>
      <c r="X35">
        <v>2030</v>
      </c>
      <c r="Y35" s="8">
        <v>103358270.96850087</v>
      </c>
      <c r="Z35" s="8">
        <v>0.76561682198889536</v>
      </c>
      <c r="AA35" s="8">
        <v>14.97481150642581</v>
      </c>
      <c r="AB35">
        <v>135</v>
      </c>
      <c r="AC35" s="5">
        <v>0.33441176470588202</v>
      </c>
      <c r="AD35" s="5">
        <v>0.58669322733791496</v>
      </c>
      <c r="AE35" s="7">
        <v>693823.41064981825</v>
      </c>
      <c r="AF35" s="6">
        <v>0.99479804160761898</v>
      </c>
      <c r="AG35" s="6">
        <v>55.194051448676397</v>
      </c>
      <c r="AH35" s="6">
        <v>34.883543335850199</v>
      </c>
      <c r="AI35" s="6">
        <v>0.217801095351357</v>
      </c>
      <c r="AJ35" s="6">
        <v>0.21954350411416801</v>
      </c>
      <c r="AK35" s="6">
        <v>5.1712328767123301</v>
      </c>
      <c r="AL35" s="6">
        <v>0.12999999999999901</v>
      </c>
      <c r="AM35" s="6">
        <v>35.2330868399644</v>
      </c>
      <c r="AN35" s="6">
        <v>40.404319716676696</v>
      </c>
      <c r="AO35" s="6">
        <v>50</v>
      </c>
      <c r="AP35" s="6">
        <v>14.7669131600356</v>
      </c>
      <c r="AQ35" s="6">
        <v>9.5956802833233041</v>
      </c>
      <c r="AR35" s="7">
        <v>1707653.784</v>
      </c>
      <c r="AS35" s="6">
        <v>53</v>
      </c>
      <c r="AT35" s="6">
        <v>158.24250000000001</v>
      </c>
      <c r="AU35" s="6">
        <v>123.903128479035</v>
      </c>
      <c r="AV35" s="6">
        <v>189.9325</v>
      </c>
      <c r="AW35" s="6">
        <v>155.70619503393999</v>
      </c>
      <c r="AX35" s="6">
        <v>25.135748135765802</v>
      </c>
      <c r="AY35" s="7">
        <v>495.02241056636575</v>
      </c>
      <c r="AZ35" s="7">
        <v>264.01195230206179</v>
      </c>
      <c r="BA35" s="7">
        <v>965.29370060441317</v>
      </c>
      <c r="BB35" s="7">
        <v>1383.4226300628038</v>
      </c>
      <c r="BC35" s="6">
        <v>15.0384806545343</v>
      </c>
      <c r="BD35" s="6">
        <v>14.5461983354041</v>
      </c>
      <c r="BE35" s="6">
        <v>0.57248062015503798</v>
      </c>
      <c r="BF35" s="6">
        <v>1.30668398106015</v>
      </c>
      <c r="BG35" s="6">
        <v>0.74805125582397303</v>
      </c>
      <c r="BH35" s="6">
        <v>18.989012575636099</v>
      </c>
      <c r="BI35" s="6">
        <v>43.895315580683601</v>
      </c>
      <c r="BJ35">
        <v>175.5</v>
      </c>
      <c r="BK35" s="6">
        <v>0.69021417013595809</v>
      </c>
      <c r="BL35" s="6">
        <v>6.9021417013595805</v>
      </c>
      <c r="BM35" s="6">
        <v>69.021417013595808</v>
      </c>
      <c r="BO35" s="8"/>
      <c r="BP35" s="8"/>
    </row>
    <row r="36" spans="1:68" x14ac:dyDescent="0.2">
      <c r="A36">
        <v>35</v>
      </c>
      <c r="B36" t="s">
        <v>51</v>
      </c>
      <c r="C36" t="s">
        <v>241</v>
      </c>
      <c r="D36" t="s">
        <v>96</v>
      </c>
      <c r="E36" s="5">
        <v>0.45</v>
      </c>
      <c r="F36" s="5">
        <v>0.53</v>
      </c>
      <c r="G36" t="s">
        <v>247</v>
      </c>
      <c r="H36" t="s">
        <v>248</v>
      </c>
      <c r="I36" t="s">
        <v>251</v>
      </c>
      <c r="J36" t="s">
        <v>250</v>
      </c>
      <c r="K36">
        <v>-2.8226464999999998</v>
      </c>
      <c r="L36">
        <v>114.2088309</v>
      </c>
      <c r="M36" t="s">
        <v>58</v>
      </c>
      <c r="N36" t="s">
        <v>59</v>
      </c>
      <c r="O36" t="s">
        <v>60</v>
      </c>
      <c r="P36" t="s">
        <v>70</v>
      </c>
      <c r="Q36" t="s">
        <v>80</v>
      </c>
      <c r="R36" t="s">
        <v>63</v>
      </c>
      <c r="S36">
        <v>2015</v>
      </c>
      <c r="T36">
        <v>25</v>
      </c>
      <c r="U36">
        <v>18</v>
      </c>
      <c r="V36">
        <v>2040</v>
      </c>
      <c r="W36">
        <v>10</v>
      </c>
      <c r="X36">
        <v>2030</v>
      </c>
      <c r="Y36" s="8">
        <v>69839277.908936396</v>
      </c>
      <c r="Z36" s="8">
        <v>1.16398796514894</v>
      </c>
      <c r="AA36" s="8">
        <v>17.015426701766835</v>
      </c>
      <c r="AB36">
        <v>60</v>
      </c>
      <c r="AC36" s="5">
        <v>0.33441176470588202</v>
      </c>
      <c r="AD36" s="5">
        <v>0.78499450686047101</v>
      </c>
      <c r="AE36" s="7">
        <v>412593.11280586355</v>
      </c>
      <c r="AF36" s="6">
        <v>0.99479804160761898</v>
      </c>
      <c r="AG36" s="6">
        <v>55.194051448676397</v>
      </c>
      <c r="AH36" s="6">
        <v>34.883543335850199</v>
      </c>
      <c r="AI36" s="6">
        <v>0.217801095351357</v>
      </c>
      <c r="AJ36" s="6">
        <v>0.21954350411416801</v>
      </c>
      <c r="AK36" s="6">
        <v>5.1712328767123301</v>
      </c>
      <c r="AL36" s="6">
        <v>0.12999999999999901</v>
      </c>
      <c r="AM36" s="6">
        <v>35.2330868399644</v>
      </c>
      <c r="AN36" s="6">
        <v>40.404319716676696</v>
      </c>
      <c r="AO36" s="6">
        <v>52.03</v>
      </c>
      <c r="AP36" s="6">
        <v>16.796913160035601</v>
      </c>
      <c r="AQ36" s="6">
        <v>11.625680283323305</v>
      </c>
      <c r="AR36" s="7">
        <v>1765777</v>
      </c>
      <c r="AS36" s="6">
        <v>53</v>
      </c>
      <c r="AT36" s="6">
        <v>158.24250000000001</v>
      </c>
      <c r="AU36" s="6">
        <v>123.903128479035</v>
      </c>
      <c r="AV36" s="6">
        <v>189.9325</v>
      </c>
      <c r="AW36" s="6">
        <v>155.70619503393999</v>
      </c>
      <c r="AX36" s="6">
        <v>25.135748135765802</v>
      </c>
      <c r="AY36" s="7">
        <v>294.37294007267661</v>
      </c>
      <c r="AZ36" s="7">
        <v>156.9989013720942</v>
      </c>
      <c r="BA36" s="7">
        <v>574.02723314171942</v>
      </c>
      <c r="BB36" s="7">
        <v>822.67424318977362</v>
      </c>
      <c r="BC36" s="6">
        <v>15.0384806545343</v>
      </c>
      <c r="BD36" s="6">
        <v>14.5461983354041</v>
      </c>
      <c r="BE36" s="6">
        <v>0.57248062015503798</v>
      </c>
      <c r="BF36" s="6">
        <v>1.22011015068734</v>
      </c>
      <c r="BG36" s="6">
        <v>0.69848941572294598</v>
      </c>
      <c r="BH36" s="6">
        <v>16.894255146352901</v>
      </c>
      <c r="BI36" s="6">
        <v>42.56954754833</v>
      </c>
      <c r="BJ36">
        <v>78</v>
      </c>
      <c r="BK36" s="6">
        <v>0.41044682060006454</v>
      </c>
      <c r="BL36" s="6">
        <v>4.1044682060006457</v>
      </c>
      <c r="BM36" s="6">
        <v>41.044682060006458</v>
      </c>
      <c r="BO36" s="8"/>
      <c r="BP36" s="8"/>
    </row>
    <row r="37" spans="1:68" x14ac:dyDescent="0.2">
      <c r="A37">
        <v>36</v>
      </c>
      <c r="B37" t="s">
        <v>51</v>
      </c>
      <c r="C37" t="s">
        <v>103</v>
      </c>
      <c r="D37" t="s">
        <v>88</v>
      </c>
      <c r="E37" s="5">
        <v>0.35</v>
      </c>
      <c r="F37" s="5">
        <v>1.44</v>
      </c>
      <c r="G37" t="s">
        <v>171</v>
      </c>
      <c r="H37" t="s">
        <v>105</v>
      </c>
      <c r="I37" t="s">
        <v>106</v>
      </c>
      <c r="J37" t="s">
        <v>107</v>
      </c>
      <c r="K37">
        <v>-3.7250700000000001</v>
      </c>
      <c r="L37">
        <v>103.69038999999999</v>
      </c>
      <c r="M37" t="s">
        <v>58</v>
      </c>
      <c r="N37" t="s">
        <v>128</v>
      </c>
      <c r="O37" t="s">
        <v>60</v>
      </c>
      <c r="P37" t="s">
        <v>61</v>
      </c>
      <c r="Q37" t="s">
        <v>71</v>
      </c>
      <c r="R37" t="s">
        <v>63</v>
      </c>
      <c r="S37">
        <v>2015</v>
      </c>
      <c r="T37">
        <v>25</v>
      </c>
      <c r="U37">
        <v>18</v>
      </c>
      <c r="V37">
        <v>2040</v>
      </c>
      <c r="W37">
        <v>10</v>
      </c>
      <c r="X37">
        <v>2030</v>
      </c>
      <c r="Y37" s="8">
        <v>103087421.69024429</v>
      </c>
      <c r="Z37" s="8">
        <v>0.93715837900222076</v>
      </c>
      <c r="AA37" s="8">
        <v>17.542397296326378</v>
      </c>
      <c r="AB37">
        <v>110</v>
      </c>
      <c r="AC37" s="5">
        <v>0.34634615384615303</v>
      </c>
      <c r="AD37" s="5">
        <v>0.58669322733791496</v>
      </c>
      <c r="AE37" s="7">
        <v>565337.59386281483</v>
      </c>
      <c r="AF37" s="6">
        <v>1.0394626022220499</v>
      </c>
      <c r="AG37" s="6">
        <v>55.194051448676397</v>
      </c>
      <c r="AH37" s="6">
        <v>37.245992825214799</v>
      </c>
      <c r="AI37" s="6">
        <v>0.217801095351357</v>
      </c>
      <c r="AJ37" s="6">
        <v>0.21934123193273899</v>
      </c>
      <c r="AK37" s="6">
        <v>5.1712328767123301</v>
      </c>
      <c r="AL37" s="6">
        <v>0.12999999999999901</v>
      </c>
      <c r="AM37" s="6">
        <v>37.604281543298598</v>
      </c>
      <c r="AN37" s="6">
        <v>42.766566933859863</v>
      </c>
      <c r="AO37" s="6">
        <v>55.7</v>
      </c>
      <c r="AP37" s="6">
        <v>18.095718456701405</v>
      </c>
      <c r="AQ37" s="6">
        <v>12.93343306614014</v>
      </c>
      <c r="AR37" s="7">
        <v>1025298.767</v>
      </c>
      <c r="AS37" s="6">
        <v>53</v>
      </c>
      <c r="AT37" s="6">
        <v>158.24250000000001</v>
      </c>
      <c r="AU37" s="6">
        <v>116.20798531265299</v>
      </c>
      <c r="AV37" s="6">
        <v>189.9325</v>
      </c>
      <c r="AW37" s="6">
        <v>146.66240037675601</v>
      </c>
      <c r="AX37" s="6">
        <v>19.674697961304499</v>
      </c>
      <c r="AY37" s="7">
        <v>403.35159379481649</v>
      </c>
      <c r="AZ37" s="7">
        <v>215.12085002390214</v>
      </c>
      <c r="BA37" s="7">
        <v>786.53560789989217</v>
      </c>
      <c r="BB37" s="7">
        <v>1127.2332541252472</v>
      </c>
      <c r="BC37" s="6">
        <v>15.0384806545343</v>
      </c>
      <c r="BD37" s="6">
        <v>14.675980077820901</v>
      </c>
      <c r="BE37" s="6">
        <v>0.52</v>
      </c>
      <c r="BF37" s="6">
        <v>1.30668398106015</v>
      </c>
      <c r="BG37" s="6">
        <v>0.67947567015128096</v>
      </c>
      <c r="BH37" s="6">
        <v>19.003691704096902</v>
      </c>
      <c r="BI37" s="6">
        <v>44.049596857887302</v>
      </c>
      <c r="BJ37">
        <v>143</v>
      </c>
      <c r="BK37" s="6">
        <v>0.58764728645059383</v>
      </c>
      <c r="BL37" s="6">
        <v>5.8764728645059385</v>
      </c>
      <c r="BM37" s="6">
        <v>58.764728645059385</v>
      </c>
      <c r="BO37" s="8"/>
      <c r="BP37" s="8"/>
    </row>
    <row r="38" spans="1:68" x14ac:dyDescent="0.2">
      <c r="A38">
        <v>37</v>
      </c>
      <c r="B38" t="s">
        <v>51</v>
      </c>
      <c r="C38" t="s">
        <v>103</v>
      </c>
      <c r="D38" t="s">
        <v>88</v>
      </c>
      <c r="E38" s="5">
        <v>0.35</v>
      </c>
      <c r="F38" s="5">
        <v>1.44</v>
      </c>
      <c r="G38" t="s">
        <v>171</v>
      </c>
      <c r="H38" t="s">
        <v>105</v>
      </c>
      <c r="I38" t="s">
        <v>108</v>
      </c>
      <c r="J38" t="s">
        <v>107</v>
      </c>
      <c r="K38">
        <v>-3.7250700000000001</v>
      </c>
      <c r="L38">
        <v>103.69038999999999</v>
      </c>
      <c r="M38" t="s">
        <v>58</v>
      </c>
      <c r="N38" t="s">
        <v>128</v>
      </c>
      <c r="O38" t="s">
        <v>60</v>
      </c>
      <c r="P38" t="s">
        <v>61</v>
      </c>
      <c r="Q38" t="s">
        <v>71</v>
      </c>
      <c r="R38" t="s">
        <v>63</v>
      </c>
      <c r="S38">
        <v>2015</v>
      </c>
      <c r="T38">
        <v>25</v>
      </c>
      <c r="U38">
        <v>18</v>
      </c>
      <c r="V38">
        <v>2040</v>
      </c>
      <c r="W38">
        <v>10</v>
      </c>
      <c r="X38">
        <v>2030</v>
      </c>
      <c r="Y38" s="8">
        <v>103087421.69024429</v>
      </c>
      <c r="Z38" s="8">
        <v>0.93715837900222076</v>
      </c>
      <c r="AA38" s="8">
        <v>17.542397296326378</v>
      </c>
      <c r="AB38">
        <v>110</v>
      </c>
      <c r="AC38" s="5">
        <v>0.34634615384615303</v>
      </c>
      <c r="AD38" s="5">
        <v>0.58669322733791496</v>
      </c>
      <c r="AE38" s="7">
        <v>565337.59386281483</v>
      </c>
      <c r="AF38" s="6">
        <v>1.0394626022220499</v>
      </c>
      <c r="AG38" s="6">
        <v>55.194051448676397</v>
      </c>
      <c r="AH38" s="6">
        <v>37.245992825214799</v>
      </c>
      <c r="AI38" s="6">
        <v>0.217801095351357</v>
      </c>
      <c r="AJ38" s="6">
        <v>0.21934123193273899</v>
      </c>
      <c r="AK38" s="6">
        <v>5.1712328767123301</v>
      </c>
      <c r="AL38" s="6">
        <v>0.12999999999999901</v>
      </c>
      <c r="AM38" s="6">
        <v>37.604281543298598</v>
      </c>
      <c r="AN38" s="6">
        <v>42.766566933859863</v>
      </c>
      <c r="AO38" s="6">
        <v>55.7</v>
      </c>
      <c r="AP38" s="6">
        <v>18.095718456701405</v>
      </c>
      <c r="AQ38" s="6">
        <v>12.93343306614014</v>
      </c>
      <c r="AR38" s="7">
        <v>1025298.767</v>
      </c>
      <c r="AS38" s="6">
        <v>53</v>
      </c>
      <c r="AT38" s="6">
        <v>158.24250000000001</v>
      </c>
      <c r="AU38" s="6">
        <v>116.20798531265299</v>
      </c>
      <c r="AV38" s="6">
        <v>189.9325</v>
      </c>
      <c r="AW38" s="6">
        <v>146.66240037675601</v>
      </c>
      <c r="AX38" s="6">
        <v>19.674697961304499</v>
      </c>
      <c r="AY38" s="7">
        <v>403.35159379481649</v>
      </c>
      <c r="AZ38" s="7">
        <v>215.12085002390214</v>
      </c>
      <c r="BA38" s="7">
        <v>786.53560789989217</v>
      </c>
      <c r="BB38" s="7">
        <v>1127.2332541252472</v>
      </c>
      <c r="BC38" s="6">
        <v>15.0384806545343</v>
      </c>
      <c r="BD38" s="6">
        <v>14.675980077820901</v>
      </c>
      <c r="BE38" s="6">
        <v>0.52</v>
      </c>
      <c r="BF38" s="6">
        <v>1.30668398106015</v>
      </c>
      <c r="BG38" s="6">
        <v>0.67947567015128096</v>
      </c>
      <c r="BH38" s="6">
        <v>19.003691704096902</v>
      </c>
      <c r="BI38" s="6">
        <v>44.049596857887302</v>
      </c>
      <c r="BJ38">
        <v>143</v>
      </c>
      <c r="BK38" s="6">
        <v>0.58764728645059383</v>
      </c>
      <c r="BL38" s="6">
        <v>5.8764728645059385</v>
      </c>
      <c r="BM38" s="6">
        <v>58.764728645059385</v>
      </c>
      <c r="BO38" s="8"/>
      <c r="BP38" s="8"/>
    </row>
    <row r="39" spans="1:68" x14ac:dyDescent="0.2">
      <c r="A39">
        <v>38</v>
      </c>
      <c r="B39" t="s">
        <v>51</v>
      </c>
      <c r="C39" t="s">
        <v>289</v>
      </c>
      <c r="D39" t="s">
        <v>88</v>
      </c>
      <c r="E39" s="5">
        <v>0.35</v>
      </c>
      <c r="F39" s="5">
        <v>-0.21</v>
      </c>
      <c r="G39" t="s">
        <v>355</v>
      </c>
      <c r="H39" t="s">
        <v>291</v>
      </c>
      <c r="I39" t="s">
        <v>295</v>
      </c>
      <c r="J39" t="s">
        <v>293</v>
      </c>
      <c r="K39">
        <v>-5.5859399999999999</v>
      </c>
      <c r="L39">
        <v>105.38719</v>
      </c>
      <c r="M39" t="s">
        <v>58</v>
      </c>
      <c r="N39" t="s">
        <v>59</v>
      </c>
      <c r="O39" t="s">
        <v>60</v>
      </c>
      <c r="P39" t="s">
        <v>70</v>
      </c>
      <c r="Q39" t="s">
        <v>71</v>
      </c>
      <c r="R39" t="s">
        <v>63</v>
      </c>
      <c r="S39">
        <v>2015</v>
      </c>
      <c r="T39">
        <v>25</v>
      </c>
      <c r="U39">
        <v>18</v>
      </c>
      <c r="V39">
        <v>2040</v>
      </c>
      <c r="W39">
        <v>10</v>
      </c>
      <c r="X39">
        <v>2030</v>
      </c>
      <c r="Y39" s="8">
        <v>115495877.59095642</v>
      </c>
      <c r="Z39" s="8">
        <v>1.1549587759095643</v>
      </c>
      <c r="AA39" s="8">
        <v>24.10182840985803</v>
      </c>
      <c r="AB39">
        <v>100</v>
      </c>
      <c r="AC39" s="5">
        <v>0.34634615384615303</v>
      </c>
      <c r="AD39" s="5">
        <v>0.58669322733791496</v>
      </c>
      <c r="AE39" s="7">
        <v>513943.26714801352</v>
      </c>
      <c r="AF39" s="6">
        <v>0.93239795419318205</v>
      </c>
      <c r="AG39" s="6">
        <v>55.194051448676397</v>
      </c>
      <c r="AH39" s="6">
        <v>33.698755413289597</v>
      </c>
      <c r="AI39" s="6">
        <v>0.217801095351357</v>
      </c>
      <c r="AJ39" s="6">
        <v>0.19674908504366601</v>
      </c>
      <c r="AK39" s="6">
        <v>5.1712328767123301</v>
      </c>
      <c r="AL39" s="6">
        <v>0.12999999999999901</v>
      </c>
      <c r="AM39" s="6">
        <v>34.0335303934108</v>
      </c>
      <c r="AN39" s="6">
        <v>39.196737375045586</v>
      </c>
      <c r="AO39" s="6">
        <v>56.368000000000002</v>
      </c>
      <c r="AP39" s="6">
        <v>22.334469606589202</v>
      </c>
      <c r="AQ39" s="6">
        <v>17.171262624954416</v>
      </c>
      <c r="AR39" s="7">
        <v>1815000</v>
      </c>
      <c r="AS39" s="6">
        <v>53</v>
      </c>
      <c r="AT39" s="6">
        <v>158.24250000000001</v>
      </c>
      <c r="AU39" s="6">
        <v>133.37817031978699</v>
      </c>
      <c r="AV39" s="6">
        <v>189.9325</v>
      </c>
      <c r="AW39" s="6">
        <v>167.329580647661</v>
      </c>
      <c r="AX39" s="6">
        <v>30.109556802709601</v>
      </c>
      <c r="AY39" s="7">
        <v>366.68326708619685</v>
      </c>
      <c r="AZ39" s="7">
        <v>195.56440911263832</v>
      </c>
      <c r="BA39" s="7">
        <v>715.03237081808379</v>
      </c>
      <c r="BB39" s="7">
        <v>1024.7575037502247</v>
      </c>
      <c r="BC39" s="6">
        <v>15.0384806545343</v>
      </c>
      <c r="BD39" s="6">
        <v>13.1643541298053</v>
      </c>
      <c r="BE39" s="6">
        <v>0.52</v>
      </c>
      <c r="BF39" s="6">
        <v>1.8919634438512301</v>
      </c>
      <c r="BG39" s="6">
        <v>0.98382099080263996</v>
      </c>
      <c r="BH39" s="6">
        <v>3.5433285014766298</v>
      </c>
      <c r="BI39" s="6">
        <v>6.0093343322923403</v>
      </c>
      <c r="BJ39">
        <v>130</v>
      </c>
      <c r="BK39" s="6">
        <v>0.47919965086016786</v>
      </c>
      <c r="BL39" s="6">
        <v>4.7919965086016783</v>
      </c>
      <c r="BM39" s="6">
        <v>47.919965086016781</v>
      </c>
      <c r="BO39" s="8"/>
      <c r="BP39" s="8"/>
    </row>
    <row r="40" spans="1:68" x14ac:dyDescent="0.2">
      <c r="A40">
        <v>39</v>
      </c>
      <c r="B40" t="s">
        <v>51</v>
      </c>
      <c r="C40" t="s">
        <v>103</v>
      </c>
      <c r="D40" t="s">
        <v>88</v>
      </c>
      <c r="E40" s="5">
        <v>0.35</v>
      </c>
      <c r="F40" s="5">
        <v>1.44</v>
      </c>
      <c r="G40" t="s">
        <v>383</v>
      </c>
      <c r="H40" t="s">
        <v>268</v>
      </c>
      <c r="I40" t="s">
        <v>271</v>
      </c>
      <c r="J40" t="s">
        <v>270</v>
      </c>
      <c r="K40">
        <v>-3.75149</v>
      </c>
      <c r="L40">
        <v>103.64809</v>
      </c>
      <c r="M40" t="s">
        <v>58</v>
      </c>
      <c r="N40" t="s">
        <v>59</v>
      </c>
      <c r="O40" t="s">
        <v>60</v>
      </c>
      <c r="P40" t="s">
        <v>70</v>
      </c>
      <c r="Q40" t="s">
        <v>80</v>
      </c>
      <c r="R40" t="s">
        <v>63</v>
      </c>
      <c r="S40">
        <v>2015</v>
      </c>
      <c r="T40">
        <v>25</v>
      </c>
      <c r="U40">
        <v>18</v>
      </c>
      <c r="V40">
        <v>2040</v>
      </c>
      <c r="W40">
        <v>10</v>
      </c>
      <c r="X40">
        <v>2030</v>
      </c>
      <c r="Y40" s="8">
        <v>103358270.96850087</v>
      </c>
      <c r="Z40" s="8">
        <v>0.76561682198889536</v>
      </c>
      <c r="AA40" s="8">
        <v>14.97481150642581</v>
      </c>
      <c r="AB40">
        <v>135</v>
      </c>
      <c r="AC40" s="5">
        <v>0.33441176470588202</v>
      </c>
      <c r="AD40" s="5">
        <v>0.58669322733791496</v>
      </c>
      <c r="AE40" s="7">
        <v>693823.41064981825</v>
      </c>
      <c r="AF40" s="6">
        <v>0.99479804160761898</v>
      </c>
      <c r="AG40" s="6">
        <v>55.194051448676397</v>
      </c>
      <c r="AH40" s="6">
        <v>34.883543335850199</v>
      </c>
      <c r="AI40" s="6">
        <v>0.217801095351357</v>
      </c>
      <c r="AJ40" s="6">
        <v>0.21954350411416801</v>
      </c>
      <c r="AK40" s="6">
        <v>5.1712328767123301</v>
      </c>
      <c r="AL40" s="6">
        <v>0.12999999999999901</v>
      </c>
      <c r="AM40" s="6">
        <v>35.2330868399644</v>
      </c>
      <c r="AN40" s="6">
        <v>40.404319716676696</v>
      </c>
      <c r="AO40" s="6">
        <v>50</v>
      </c>
      <c r="AP40" s="6">
        <v>14.7669131600356</v>
      </c>
      <c r="AQ40" s="6">
        <v>9.5956802833233041</v>
      </c>
      <c r="AR40" s="7">
        <v>1707653.784</v>
      </c>
      <c r="AS40" s="6">
        <v>53</v>
      </c>
      <c r="AT40" s="6">
        <v>158.24250000000001</v>
      </c>
      <c r="AU40" s="6">
        <v>123.903128479035</v>
      </c>
      <c r="AV40" s="6">
        <v>189.9325</v>
      </c>
      <c r="AW40" s="6">
        <v>155.70619503393999</v>
      </c>
      <c r="AX40" s="6">
        <v>25.135748135765802</v>
      </c>
      <c r="AY40" s="7">
        <v>495.02241056636575</v>
      </c>
      <c r="AZ40" s="7">
        <v>264.01195230206179</v>
      </c>
      <c r="BA40" s="7">
        <v>965.29370060441317</v>
      </c>
      <c r="BB40" s="7">
        <v>1383.4226300628038</v>
      </c>
      <c r="BC40" s="6">
        <v>15.0384806545343</v>
      </c>
      <c r="BD40" s="6">
        <v>14.5461983354041</v>
      </c>
      <c r="BE40" s="6">
        <v>0.57248062015503798</v>
      </c>
      <c r="BF40" s="6">
        <v>1.30668398106015</v>
      </c>
      <c r="BG40" s="6">
        <v>0.74805125582397303</v>
      </c>
      <c r="BH40" s="6">
        <v>18.989012575636099</v>
      </c>
      <c r="BI40" s="6">
        <v>43.895315580683601</v>
      </c>
      <c r="BJ40">
        <v>175.5</v>
      </c>
      <c r="BK40" s="6">
        <v>0.69021417013595809</v>
      </c>
      <c r="BL40" s="6">
        <v>6.9021417013595805</v>
      </c>
      <c r="BM40" s="6">
        <v>69.021417013595808</v>
      </c>
      <c r="BO40" s="8"/>
      <c r="BP40" s="8"/>
    </row>
    <row r="41" spans="1:68" x14ac:dyDescent="0.2">
      <c r="A41">
        <v>40</v>
      </c>
      <c r="B41" t="s">
        <v>51</v>
      </c>
      <c r="C41" t="s">
        <v>180</v>
      </c>
      <c r="D41" t="s">
        <v>53</v>
      </c>
      <c r="E41" s="5">
        <v>0.59</v>
      </c>
      <c r="F41" s="5">
        <v>0.08</v>
      </c>
      <c r="G41" t="s">
        <v>181</v>
      </c>
      <c r="H41" t="s">
        <v>182</v>
      </c>
      <c r="I41" t="s">
        <v>183</v>
      </c>
      <c r="J41" t="s">
        <v>184</v>
      </c>
      <c r="K41">
        <v>-8.1962945000000005</v>
      </c>
      <c r="L41">
        <v>114.8515677</v>
      </c>
      <c r="M41" t="s">
        <v>58</v>
      </c>
      <c r="N41" t="s">
        <v>128</v>
      </c>
      <c r="O41" t="s">
        <v>60</v>
      </c>
      <c r="P41" t="s">
        <v>70</v>
      </c>
      <c r="Q41" t="s">
        <v>71</v>
      </c>
      <c r="R41" t="s">
        <v>63</v>
      </c>
      <c r="S41">
        <v>2015</v>
      </c>
      <c r="T41">
        <v>25</v>
      </c>
      <c r="U41">
        <v>18</v>
      </c>
      <c r="V41">
        <v>2040</v>
      </c>
      <c r="W41">
        <v>10</v>
      </c>
      <c r="X41">
        <v>2030</v>
      </c>
      <c r="Y41" s="8">
        <v>88820009.610915661</v>
      </c>
      <c r="Z41" s="8">
        <v>0.69937015441665884</v>
      </c>
      <c r="AA41" s="8">
        <v>22.831489100831078</v>
      </c>
      <c r="AB41">
        <v>127</v>
      </c>
      <c r="AC41" s="5">
        <v>0.34634615384615303</v>
      </c>
      <c r="AD41" s="5">
        <v>0.37503123414510298</v>
      </c>
      <c r="AE41" s="7">
        <v>417229.74861110997</v>
      </c>
      <c r="AF41" s="6">
        <v>0.93239795419318205</v>
      </c>
      <c r="AG41" s="6">
        <v>54.131969312638098</v>
      </c>
      <c r="AH41" s="6">
        <v>33.074317186157501</v>
      </c>
      <c r="AI41" s="6">
        <v>0.217801095351357</v>
      </c>
      <c r="AJ41" s="6">
        <v>0.19674908504366601</v>
      </c>
      <c r="AK41" s="6">
        <v>5.1712328767123301</v>
      </c>
      <c r="AL41" s="6">
        <v>0.12999999999999901</v>
      </c>
      <c r="AM41" s="6">
        <v>33.409092166278803</v>
      </c>
      <c r="AN41" s="6">
        <v>38.572299147913498</v>
      </c>
      <c r="AO41" s="6">
        <v>54.559100000000001</v>
      </c>
      <c r="AP41" s="6">
        <v>21.150007833721197</v>
      </c>
      <c r="AQ41" s="6">
        <v>15.986800852086503</v>
      </c>
      <c r="AR41" s="7">
        <v>1471481</v>
      </c>
      <c r="AS41" s="6">
        <v>53</v>
      </c>
      <c r="AT41" s="6">
        <v>158.24250000000001</v>
      </c>
      <c r="AU41" s="6">
        <v>134.05194435629301</v>
      </c>
      <c r="AV41" s="6">
        <v>189.9325</v>
      </c>
      <c r="AW41" s="6">
        <v>168.003354684166</v>
      </c>
      <c r="AX41" s="6">
        <v>31.265494078538602</v>
      </c>
      <c r="AY41" s="7">
        <v>297.68104210267546</v>
      </c>
      <c r="AZ41" s="7">
        <v>158.76322245476027</v>
      </c>
      <c r="BA41" s="7">
        <v>580.47803210021709</v>
      </c>
      <c r="BB41" s="7">
        <v>831.91928566294382</v>
      </c>
      <c r="BC41" s="6">
        <v>15.0384806545343</v>
      </c>
      <c r="BD41" s="6">
        <v>13.1643541298053</v>
      </c>
      <c r="BE41" s="6">
        <v>0.52</v>
      </c>
      <c r="BF41" s="6">
        <v>6.7846716466098602</v>
      </c>
      <c r="BG41" s="6">
        <v>3.52802925623712</v>
      </c>
      <c r="BH41" s="6">
        <v>15.4248940198889</v>
      </c>
      <c r="BI41" s="6">
        <v>19.957562082524198</v>
      </c>
      <c r="BJ41">
        <v>165.1</v>
      </c>
      <c r="BK41" s="6">
        <v>0.38902416403353457</v>
      </c>
      <c r="BL41" s="6">
        <v>3.8902416403353457</v>
      </c>
      <c r="BM41" s="6">
        <v>38.902416403353456</v>
      </c>
      <c r="BO41" s="8"/>
      <c r="BP41" s="8"/>
    </row>
    <row r="42" spans="1:68" x14ac:dyDescent="0.2">
      <c r="A42">
        <v>41</v>
      </c>
      <c r="B42" t="s">
        <v>51</v>
      </c>
      <c r="C42" t="s">
        <v>180</v>
      </c>
      <c r="D42" t="s">
        <v>53</v>
      </c>
      <c r="E42" s="5">
        <v>0.59</v>
      </c>
      <c r="F42" s="5">
        <v>0.08</v>
      </c>
      <c r="G42" t="s">
        <v>185</v>
      </c>
      <c r="H42" t="s">
        <v>182</v>
      </c>
      <c r="I42" t="s">
        <v>186</v>
      </c>
      <c r="J42" t="s">
        <v>184</v>
      </c>
      <c r="K42">
        <v>-8.1962945000000005</v>
      </c>
      <c r="L42">
        <v>114.8515677</v>
      </c>
      <c r="M42" t="s">
        <v>58</v>
      </c>
      <c r="N42" t="s">
        <v>128</v>
      </c>
      <c r="O42" t="s">
        <v>60</v>
      </c>
      <c r="P42" t="s">
        <v>70</v>
      </c>
      <c r="Q42" t="s">
        <v>71</v>
      </c>
      <c r="R42" t="s">
        <v>63</v>
      </c>
      <c r="S42">
        <v>2015</v>
      </c>
      <c r="T42">
        <v>25</v>
      </c>
      <c r="U42">
        <v>18</v>
      </c>
      <c r="V42">
        <v>2040</v>
      </c>
      <c r="W42">
        <v>10</v>
      </c>
      <c r="X42">
        <v>2030</v>
      </c>
      <c r="Y42" s="8">
        <v>88820009.610915661</v>
      </c>
      <c r="Z42" s="8">
        <v>0.69937015441665884</v>
      </c>
      <c r="AA42" s="8">
        <v>22.831489100831078</v>
      </c>
      <c r="AB42">
        <v>127</v>
      </c>
      <c r="AC42" s="5">
        <v>0.34634615384615303</v>
      </c>
      <c r="AD42" s="5">
        <v>0.37503123414510298</v>
      </c>
      <c r="AE42" s="7">
        <v>417229.74861110997</v>
      </c>
      <c r="AF42" s="6">
        <v>0.93239795419318205</v>
      </c>
      <c r="AG42" s="6">
        <v>54.131969312638098</v>
      </c>
      <c r="AH42" s="6">
        <v>33.074317186157501</v>
      </c>
      <c r="AI42" s="6">
        <v>0.217801095351357</v>
      </c>
      <c r="AJ42" s="6">
        <v>0.19674908504366601</v>
      </c>
      <c r="AK42" s="6">
        <v>5.1712328767123301</v>
      </c>
      <c r="AL42" s="6">
        <v>0.12999999999999901</v>
      </c>
      <c r="AM42" s="6">
        <v>33.409092166278803</v>
      </c>
      <c r="AN42" s="6">
        <v>38.572299147913498</v>
      </c>
      <c r="AO42" s="6">
        <v>54.559100000000001</v>
      </c>
      <c r="AP42" s="6">
        <v>21.150007833721197</v>
      </c>
      <c r="AQ42" s="6">
        <v>15.986800852086503</v>
      </c>
      <c r="AR42" s="7">
        <v>1471481</v>
      </c>
      <c r="AS42" s="6">
        <v>53</v>
      </c>
      <c r="AT42" s="6">
        <v>158.24250000000001</v>
      </c>
      <c r="AU42" s="6">
        <v>134.05194435629301</v>
      </c>
      <c r="AV42" s="6">
        <v>189.9325</v>
      </c>
      <c r="AW42" s="6">
        <v>168.003354684166</v>
      </c>
      <c r="AX42" s="6">
        <v>31.265494078538602</v>
      </c>
      <c r="AY42" s="7">
        <v>297.68104210267546</v>
      </c>
      <c r="AZ42" s="7">
        <v>158.76322245476027</v>
      </c>
      <c r="BA42" s="7">
        <v>580.47803210021709</v>
      </c>
      <c r="BB42" s="7">
        <v>831.91928566294382</v>
      </c>
      <c r="BC42" s="6">
        <v>15.0384806545343</v>
      </c>
      <c r="BD42" s="6">
        <v>13.1643541298053</v>
      </c>
      <c r="BE42" s="6">
        <v>0.52</v>
      </c>
      <c r="BF42" s="6">
        <v>6.7846716466098602</v>
      </c>
      <c r="BG42" s="6">
        <v>3.52802925623712</v>
      </c>
      <c r="BH42" s="6">
        <v>15.4248940198889</v>
      </c>
      <c r="BI42" s="6">
        <v>19.957562082524198</v>
      </c>
      <c r="BJ42">
        <v>165.1</v>
      </c>
      <c r="BK42" s="6">
        <v>0.38902416403353457</v>
      </c>
      <c r="BL42" s="6">
        <v>3.8902416403353457</v>
      </c>
      <c r="BM42" s="6">
        <v>38.902416403353456</v>
      </c>
      <c r="BO42" s="8"/>
      <c r="BP42" s="8"/>
    </row>
    <row r="43" spans="1:68" x14ac:dyDescent="0.2">
      <c r="A43">
        <v>42</v>
      </c>
      <c r="B43" t="s">
        <v>51</v>
      </c>
      <c r="C43" t="s">
        <v>180</v>
      </c>
      <c r="D43" t="s">
        <v>53</v>
      </c>
      <c r="E43" s="5">
        <v>0.59</v>
      </c>
      <c r="F43" s="5">
        <v>0.08</v>
      </c>
      <c r="G43" t="s">
        <v>187</v>
      </c>
      <c r="H43" t="s">
        <v>182</v>
      </c>
      <c r="I43" t="s">
        <v>188</v>
      </c>
      <c r="J43" t="s">
        <v>184</v>
      </c>
      <c r="K43">
        <v>-8.1962945000000005</v>
      </c>
      <c r="L43">
        <v>114.8515677</v>
      </c>
      <c r="M43" t="s">
        <v>58</v>
      </c>
      <c r="N43" t="s">
        <v>128</v>
      </c>
      <c r="O43" t="s">
        <v>60</v>
      </c>
      <c r="P43" t="s">
        <v>70</v>
      </c>
      <c r="Q43" t="s">
        <v>71</v>
      </c>
      <c r="R43" t="s">
        <v>63</v>
      </c>
      <c r="S43">
        <v>2015</v>
      </c>
      <c r="T43">
        <v>25</v>
      </c>
      <c r="U43">
        <v>18</v>
      </c>
      <c r="V43">
        <v>2040</v>
      </c>
      <c r="W43">
        <v>10</v>
      </c>
      <c r="X43">
        <v>2030</v>
      </c>
      <c r="Y43" s="8">
        <v>88820009.610915661</v>
      </c>
      <c r="Z43" s="8">
        <v>0.69937015441665884</v>
      </c>
      <c r="AA43" s="8">
        <v>22.831489100831078</v>
      </c>
      <c r="AB43">
        <v>127</v>
      </c>
      <c r="AC43" s="5">
        <v>0.34634615384615303</v>
      </c>
      <c r="AD43" s="5">
        <v>0.37503123414510298</v>
      </c>
      <c r="AE43" s="7">
        <v>417229.74861110997</v>
      </c>
      <c r="AF43" s="6">
        <v>0.93239795419318205</v>
      </c>
      <c r="AG43" s="6">
        <v>54.131969312638098</v>
      </c>
      <c r="AH43" s="6">
        <v>33.074317186157501</v>
      </c>
      <c r="AI43" s="6">
        <v>0.217801095351357</v>
      </c>
      <c r="AJ43" s="6">
        <v>0.19674908504366601</v>
      </c>
      <c r="AK43" s="6">
        <v>5.1712328767123301</v>
      </c>
      <c r="AL43" s="6">
        <v>0.12999999999999901</v>
      </c>
      <c r="AM43" s="6">
        <v>33.409092166278803</v>
      </c>
      <c r="AN43" s="6">
        <v>38.572299147913498</v>
      </c>
      <c r="AO43" s="6">
        <v>54.559100000000001</v>
      </c>
      <c r="AP43" s="6">
        <v>21.150007833721197</v>
      </c>
      <c r="AQ43" s="6">
        <v>15.986800852086503</v>
      </c>
      <c r="AR43" s="7">
        <v>1471481</v>
      </c>
      <c r="AS43" s="6">
        <v>53</v>
      </c>
      <c r="AT43" s="6">
        <v>158.24250000000001</v>
      </c>
      <c r="AU43" s="6">
        <v>134.05194435629301</v>
      </c>
      <c r="AV43" s="6">
        <v>189.9325</v>
      </c>
      <c r="AW43" s="6">
        <v>168.003354684166</v>
      </c>
      <c r="AX43" s="6">
        <v>31.265494078538602</v>
      </c>
      <c r="AY43" s="7">
        <v>297.68104210267546</v>
      </c>
      <c r="AZ43" s="7">
        <v>158.76322245476027</v>
      </c>
      <c r="BA43" s="7">
        <v>580.47803210021709</v>
      </c>
      <c r="BB43" s="7">
        <v>831.91928566294382</v>
      </c>
      <c r="BC43" s="6">
        <v>15.0384806545343</v>
      </c>
      <c r="BD43" s="6">
        <v>13.1643541298053</v>
      </c>
      <c r="BE43" s="6">
        <v>0.52</v>
      </c>
      <c r="BF43" s="6">
        <v>6.7846716466098602</v>
      </c>
      <c r="BG43" s="6">
        <v>3.52802925623712</v>
      </c>
      <c r="BH43" s="6">
        <v>15.4248940198889</v>
      </c>
      <c r="BI43" s="6">
        <v>19.957562082524198</v>
      </c>
      <c r="BJ43">
        <v>165.1</v>
      </c>
      <c r="BK43" s="6">
        <v>0.38902416403353457</v>
      </c>
      <c r="BL43" s="6">
        <v>3.8902416403353457</v>
      </c>
      <c r="BM43" s="6">
        <v>38.902416403353456</v>
      </c>
      <c r="BO43" s="8"/>
      <c r="BP43" s="8"/>
    </row>
    <row r="44" spans="1:68" x14ac:dyDescent="0.2">
      <c r="A44">
        <v>43</v>
      </c>
      <c r="B44" t="s">
        <v>51</v>
      </c>
      <c r="C44" t="s">
        <v>109</v>
      </c>
      <c r="D44" t="s">
        <v>53</v>
      </c>
      <c r="E44" s="5">
        <v>0.59</v>
      </c>
      <c r="F44" s="5">
        <v>1.27</v>
      </c>
      <c r="G44" t="s">
        <v>114</v>
      </c>
      <c r="H44" t="s">
        <v>111</v>
      </c>
      <c r="I44" t="s">
        <v>115</v>
      </c>
      <c r="J44" t="s">
        <v>113</v>
      </c>
      <c r="K44">
        <v>-6.3921787999999999</v>
      </c>
      <c r="L44">
        <v>105.82777969999999</v>
      </c>
      <c r="M44" t="s">
        <v>58</v>
      </c>
      <c r="N44" t="s">
        <v>59</v>
      </c>
      <c r="O44" t="s">
        <v>60</v>
      </c>
      <c r="P44" t="s">
        <v>70</v>
      </c>
      <c r="Q44" t="s">
        <v>71</v>
      </c>
      <c r="R44" t="s">
        <v>63</v>
      </c>
      <c r="S44">
        <v>2010</v>
      </c>
      <c r="T44">
        <v>30</v>
      </c>
      <c r="U44">
        <v>18</v>
      </c>
      <c r="V44">
        <v>2040</v>
      </c>
      <c r="W44">
        <v>10</v>
      </c>
      <c r="X44">
        <v>2030</v>
      </c>
      <c r="Y44" s="8">
        <v>541651200.47744834</v>
      </c>
      <c r="Z44" s="8">
        <v>1.8055040015914945</v>
      </c>
      <c r="AA44" s="8">
        <v>29.27878326762908</v>
      </c>
      <c r="AB44">
        <v>300</v>
      </c>
      <c r="AC44" s="5">
        <v>0.336730769230769</v>
      </c>
      <c r="AD44" s="5">
        <v>0.73402605516475306</v>
      </c>
      <c r="AE44" s="7">
        <v>1929020.4729729709</v>
      </c>
      <c r="AF44" s="6">
        <v>0.95902482263733502</v>
      </c>
      <c r="AG44" s="6">
        <v>55.194051448676397</v>
      </c>
      <c r="AH44" s="6">
        <v>34.632674299588999</v>
      </c>
      <c r="AI44" s="6">
        <v>0.217801095351357</v>
      </c>
      <c r="AJ44" s="6">
        <v>0.208245770136055</v>
      </c>
      <c r="AK44" s="6">
        <v>5.1712328767123301</v>
      </c>
      <c r="AL44" s="6">
        <v>0.12999999999999901</v>
      </c>
      <c r="AM44" s="6">
        <v>34.973347176603099</v>
      </c>
      <c r="AN44" s="6">
        <v>40.142152946437378</v>
      </c>
      <c r="AO44" s="6">
        <v>62.92</v>
      </c>
      <c r="AP44" s="6">
        <v>27.946652823396903</v>
      </c>
      <c r="AQ44" s="6">
        <v>22.777847053562624</v>
      </c>
      <c r="AR44" s="7">
        <v>1164048</v>
      </c>
      <c r="AS44" s="6">
        <v>53</v>
      </c>
      <c r="AT44" s="6">
        <v>158.24250000000001</v>
      </c>
      <c r="AU44" s="6">
        <v>128.70064210927501</v>
      </c>
      <c r="AV44" s="6">
        <v>189.9325</v>
      </c>
      <c r="AW44" s="6">
        <v>161.708439348886</v>
      </c>
      <c r="AX44" s="6">
        <v>27.063178178611601</v>
      </c>
      <c r="AY44" s="7">
        <v>1376.2988534339117</v>
      </c>
      <c r="AZ44" s="7">
        <v>734.02605516475307</v>
      </c>
      <c r="BA44" s="7">
        <v>2683.782764196128</v>
      </c>
      <c r="BB44" s="7">
        <v>3846.2965290633065</v>
      </c>
      <c r="BC44" s="6">
        <v>15.0384806545343</v>
      </c>
      <c r="BD44" s="6">
        <v>13.926902264537</v>
      </c>
      <c r="BE44" s="6">
        <v>0.52</v>
      </c>
      <c r="BF44" s="6">
        <v>2.09418131742683</v>
      </c>
      <c r="BG44" s="6">
        <v>1.0889742850619499</v>
      </c>
      <c r="BH44" s="6">
        <v>4.0152427782119</v>
      </c>
      <c r="BI44" s="6">
        <v>5.91412470081407</v>
      </c>
      <c r="BJ44">
        <v>390</v>
      </c>
      <c r="BK44" s="6">
        <v>1.8499785169566914</v>
      </c>
      <c r="BL44" s="6">
        <v>18.499785169566913</v>
      </c>
      <c r="BM44" s="6">
        <v>184.99785169566911</v>
      </c>
      <c r="BO44" s="8"/>
      <c r="BP44" s="8"/>
    </row>
    <row r="45" spans="1:68" x14ac:dyDescent="0.2">
      <c r="A45">
        <v>44</v>
      </c>
      <c r="B45" t="s">
        <v>51</v>
      </c>
      <c r="C45" t="s">
        <v>52</v>
      </c>
      <c r="D45" t="s">
        <v>53</v>
      </c>
      <c r="E45" s="5">
        <v>0.59</v>
      </c>
      <c r="F45" s="5">
        <v>0.5</v>
      </c>
      <c r="G45" t="s">
        <v>54</v>
      </c>
      <c r="H45" t="s">
        <v>55</v>
      </c>
      <c r="I45" t="s">
        <v>56</v>
      </c>
      <c r="J45" t="s">
        <v>57</v>
      </c>
      <c r="K45">
        <v>-7.6859422999999998</v>
      </c>
      <c r="L45">
        <v>109.13755999999999</v>
      </c>
      <c r="M45" t="s">
        <v>58</v>
      </c>
      <c r="N45" t="s">
        <v>59</v>
      </c>
      <c r="O45" t="s">
        <v>60</v>
      </c>
      <c r="P45" t="s">
        <v>61</v>
      </c>
      <c r="Q45" t="s">
        <v>62</v>
      </c>
      <c r="R45" t="s">
        <v>63</v>
      </c>
      <c r="S45">
        <v>2015</v>
      </c>
      <c r="T45">
        <v>25</v>
      </c>
      <c r="U45">
        <v>18</v>
      </c>
      <c r="V45">
        <v>2040</v>
      </c>
      <c r="W45">
        <v>10</v>
      </c>
      <c r="X45">
        <v>2030</v>
      </c>
      <c r="Y45" s="8">
        <v>935084126.90038872</v>
      </c>
      <c r="Z45" s="8">
        <v>1.4167941316672557</v>
      </c>
      <c r="AA45" s="8">
        <v>21.458095518762374</v>
      </c>
      <c r="AB45">
        <v>660</v>
      </c>
      <c r="AC45" s="5">
        <v>0.35708333333333298</v>
      </c>
      <c r="AD45" s="5">
        <v>0.81072524760434705</v>
      </c>
      <c r="AE45" s="7">
        <v>4687289.0915492931</v>
      </c>
      <c r="AF45" s="6">
        <v>0.929689168079044</v>
      </c>
      <c r="AG45" s="6">
        <v>55.194051448676397</v>
      </c>
      <c r="AH45" s="6">
        <v>36.197450696498699</v>
      </c>
      <c r="AI45" s="6">
        <v>0.217801095351357</v>
      </c>
      <c r="AJ45" s="6">
        <v>0.22319033210244299</v>
      </c>
      <c r="AK45" s="6">
        <v>4.7031963470319598</v>
      </c>
      <c r="AL45" s="6">
        <v>0.12</v>
      </c>
      <c r="AM45" s="6">
        <v>36.523510191707302</v>
      </c>
      <c r="AN45" s="6">
        <v>41.243837375633099</v>
      </c>
      <c r="AO45" s="6">
        <v>56.37</v>
      </c>
      <c r="AP45" s="6">
        <v>19.846489808292695</v>
      </c>
      <c r="AQ45" s="6">
        <v>15.126162624366899</v>
      </c>
      <c r="AR45" s="7">
        <v>1317260</v>
      </c>
      <c r="AS45" s="6">
        <v>53</v>
      </c>
      <c r="AT45" s="6">
        <v>158.24250000000001</v>
      </c>
      <c r="AU45" s="6">
        <v>131.289292289917</v>
      </c>
      <c r="AV45" s="6">
        <v>189.9325</v>
      </c>
      <c r="AW45" s="6">
        <v>165.30264013478001</v>
      </c>
      <c r="AX45" s="6">
        <v>25.8983793840682</v>
      </c>
      <c r="AY45" s="7">
        <v>3344.2416463679315</v>
      </c>
      <c r="AZ45" s="7">
        <v>1783.5955447295635</v>
      </c>
      <c r="BA45" s="7">
        <v>6521.2712104174661</v>
      </c>
      <c r="BB45" s="7">
        <v>9346.0406543829122</v>
      </c>
      <c r="BC45" s="6">
        <v>15.0384806545343</v>
      </c>
      <c r="BD45" s="6">
        <v>14.6602596090272</v>
      </c>
      <c r="BE45" s="6">
        <v>0.47</v>
      </c>
      <c r="BF45" s="6">
        <v>2.5687263808850802</v>
      </c>
      <c r="BG45" s="6">
        <v>1.20730139901598</v>
      </c>
      <c r="BH45" s="6">
        <v>5.0727737033298101</v>
      </c>
      <c r="BI45" s="6">
        <v>6.4498206249023804</v>
      </c>
      <c r="BJ45">
        <v>858</v>
      </c>
      <c r="BK45" s="6">
        <v>4.3577218960684405</v>
      </c>
      <c r="BL45" s="6">
        <v>43.577218960684405</v>
      </c>
      <c r="BM45" s="6">
        <v>435.77218960684405</v>
      </c>
      <c r="BO45" s="8"/>
      <c r="BP45" s="8"/>
    </row>
    <row r="46" spans="1:68" x14ac:dyDescent="0.2">
      <c r="A46">
        <v>45</v>
      </c>
      <c r="B46" t="s">
        <v>51</v>
      </c>
      <c r="C46" t="s">
        <v>109</v>
      </c>
      <c r="D46" t="s">
        <v>53</v>
      </c>
      <c r="E46" s="5">
        <v>0.59</v>
      </c>
      <c r="F46" s="5">
        <v>1.27</v>
      </c>
      <c r="G46" t="s">
        <v>129</v>
      </c>
      <c r="H46" t="s">
        <v>130</v>
      </c>
      <c r="I46" t="s">
        <v>131</v>
      </c>
      <c r="J46" t="s">
        <v>132</v>
      </c>
      <c r="K46">
        <v>-5.8892179000000002</v>
      </c>
      <c r="L46">
        <v>106.0336018</v>
      </c>
      <c r="M46" t="s">
        <v>58</v>
      </c>
      <c r="N46" t="s">
        <v>128</v>
      </c>
      <c r="O46" t="s">
        <v>60</v>
      </c>
      <c r="P46" t="s">
        <v>61</v>
      </c>
      <c r="Q46" t="s">
        <v>71</v>
      </c>
      <c r="R46" t="s">
        <v>63</v>
      </c>
      <c r="S46">
        <v>2011</v>
      </c>
      <c r="T46">
        <v>30</v>
      </c>
      <c r="U46">
        <v>19</v>
      </c>
      <c r="V46">
        <v>2041</v>
      </c>
      <c r="W46">
        <v>10</v>
      </c>
      <c r="X46">
        <v>2031</v>
      </c>
      <c r="Y46" s="8">
        <v>588890317.75774109</v>
      </c>
      <c r="Z46" s="8">
        <v>0.9422245084123857</v>
      </c>
      <c r="AA46" s="8">
        <v>13.783985881875886</v>
      </c>
      <c r="AB46">
        <v>625</v>
      </c>
      <c r="AC46" s="5">
        <v>0.33865384615384603</v>
      </c>
      <c r="AD46" s="5">
        <v>0.73402605516475306</v>
      </c>
      <c r="AE46" s="7">
        <v>4018792.652027023</v>
      </c>
      <c r="AF46" s="6">
        <v>1.0630752195191999</v>
      </c>
      <c r="AG46" s="6">
        <v>55.194051448676397</v>
      </c>
      <c r="AH46" s="6">
        <v>38.067079831404897</v>
      </c>
      <c r="AI46" s="6">
        <v>0.217801095351357</v>
      </c>
      <c r="AJ46" s="6">
        <v>0.229506351370346</v>
      </c>
      <c r="AK46" s="6">
        <v>5.1712328767123301</v>
      </c>
      <c r="AL46" s="6">
        <v>0.12999999999999901</v>
      </c>
      <c r="AM46" s="6">
        <v>38.430598531575498</v>
      </c>
      <c r="AN46" s="6">
        <v>43.597819059487577</v>
      </c>
      <c r="AO46" s="6">
        <v>52.95</v>
      </c>
      <c r="AP46" s="6">
        <v>14.519401468424505</v>
      </c>
      <c r="AQ46" s="6">
        <v>9.3521809405124259</v>
      </c>
      <c r="AR46" s="7">
        <v>1187804</v>
      </c>
      <c r="AS46" s="6">
        <v>53</v>
      </c>
      <c r="AT46" s="6">
        <v>158.24250000000001</v>
      </c>
      <c r="AU46" s="6">
        <v>112.85369401388</v>
      </c>
      <c r="AV46" s="6">
        <v>189.9325</v>
      </c>
      <c r="AW46" s="6">
        <v>142.63097232584599</v>
      </c>
      <c r="AX46" s="6">
        <v>17.765330647405701</v>
      </c>
      <c r="AY46" s="7">
        <v>2867.2892779873164</v>
      </c>
      <c r="AZ46" s="7">
        <v>1529.2209482599023</v>
      </c>
      <c r="BA46" s="7">
        <v>5591.2140920752672</v>
      </c>
      <c r="BB46" s="7">
        <v>8013.1177688818889</v>
      </c>
      <c r="BC46" s="6">
        <v>15.0384806545343</v>
      </c>
      <c r="BD46" s="6">
        <v>15.350258435797</v>
      </c>
      <c r="BE46" s="6">
        <v>0.52</v>
      </c>
      <c r="BF46" s="6">
        <v>2.4729612490627</v>
      </c>
      <c r="BG46" s="6">
        <v>1.2859398495126</v>
      </c>
      <c r="BH46" s="6">
        <v>32.698937191153902</v>
      </c>
      <c r="BI46" s="6">
        <v>48.8676874254582</v>
      </c>
      <c r="BJ46">
        <v>812.5</v>
      </c>
      <c r="BK46" s="6">
        <v>4.272278880755775</v>
      </c>
      <c r="BL46" s="6">
        <v>42.722788807557748</v>
      </c>
      <c r="BM46" s="6">
        <v>427.22788807557748</v>
      </c>
      <c r="BO46" s="8"/>
      <c r="BP46" s="8"/>
    </row>
    <row r="47" spans="1:68" x14ac:dyDescent="0.2">
      <c r="A47">
        <v>46</v>
      </c>
      <c r="B47" t="s">
        <v>51</v>
      </c>
      <c r="C47" t="s">
        <v>313</v>
      </c>
      <c r="D47" t="s">
        <v>53</v>
      </c>
      <c r="E47" s="5">
        <v>0.59</v>
      </c>
      <c r="F47" s="5">
        <v>0.98</v>
      </c>
      <c r="G47" t="s">
        <v>314</v>
      </c>
      <c r="H47" t="s">
        <v>315</v>
      </c>
      <c r="I47" t="s">
        <v>316</v>
      </c>
      <c r="J47" t="s">
        <v>317</v>
      </c>
      <c r="K47">
        <v>-8.2578175999999992</v>
      </c>
      <c r="L47">
        <v>111.373558</v>
      </c>
      <c r="M47" t="s">
        <v>58</v>
      </c>
      <c r="N47" t="s">
        <v>59</v>
      </c>
      <c r="O47" t="s">
        <v>60</v>
      </c>
      <c r="P47" t="s">
        <v>61</v>
      </c>
      <c r="Q47" t="s">
        <v>71</v>
      </c>
      <c r="R47" t="s">
        <v>63</v>
      </c>
      <c r="S47">
        <v>2011</v>
      </c>
      <c r="T47">
        <v>30</v>
      </c>
      <c r="U47">
        <v>19</v>
      </c>
      <c r="V47">
        <v>2041</v>
      </c>
      <c r="W47">
        <v>10</v>
      </c>
      <c r="X47">
        <v>2031</v>
      </c>
      <c r="Y47" s="8">
        <v>419631103.72459918</v>
      </c>
      <c r="Z47" s="8">
        <v>1.3321622340463466</v>
      </c>
      <c r="AA47" s="8">
        <v>20.138763159254598</v>
      </c>
      <c r="AB47">
        <v>315</v>
      </c>
      <c r="AC47" s="5">
        <v>0.33865384615384603</v>
      </c>
      <c r="AD47" s="5">
        <v>0.71032356416787101</v>
      </c>
      <c r="AE47" s="7">
        <v>1960066.8429648234</v>
      </c>
      <c r="AF47" s="6">
        <v>1.0630752195191999</v>
      </c>
      <c r="AG47" s="6">
        <v>60.014224166964603</v>
      </c>
      <c r="AH47" s="6">
        <v>41.281473582259899</v>
      </c>
      <c r="AI47" s="6">
        <v>0.217801095351357</v>
      </c>
      <c r="AJ47" s="6">
        <v>0.229506351370346</v>
      </c>
      <c r="AK47" s="6">
        <v>5.1712328767123301</v>
      </c>
      <c r="AL47" s="6">
        <v>0.12999999999999901</v>
      </c>
      <c r="AM47" s="6">
        <v>41.644992282430401</v>
      </c>
      <c r="AN47" s="6">
        <v>46.812212810342572</v>
      </c>
      <c r="AO47" s="6">
        <v>62.92</v>
      </c>
      <c r="AP47" s="6">
        <v>21.275007717569601</v>
      </c>
      <c r="AQ47" s="6">
        <v>16.107787189657429</v>
      </c>
      <c r="AR47" s="7">
        <v>1187804</v>
      </c>
      <c r="AS47" s="6">
        <v>53</v>
      </c>
      <c r="AT47" s="6">
        <v>158.24250000000001</v>
      </c>
      <c r="AU47" s="6">
        <v>109.82205906737801</v>
      </c>
      <c r="AV47" s="6">
        <v>189.9325</v>
      </c>
      <c r="AW47" s="6">
        <v>139.59933737934301</v>
      </c>
      <c r="AX47" s="6">
        <v>12.986101191318401</v>
      </c>
      <c r="AY47" s="7">
        <v>1398.4495169554962</v>
      </c>
      <c r="AZ47" s="7">
        <v>745.83974237626467</v>
      </c>
      <c r="BA47" s="7">
        <v>2726.9765580632175</v>
      </c>
      <c r="BB47" s="7">
        <v>3908.2002500516269</v>
      </c>
      <c r="BC47" s="6">
        <v>15.0384806545343</v>
      </c>
      <c r="BD47" s="6">
        <v>15.350258435797</v>
      </c>
      <c r="BE47" s="6">
        <v>0.52</v>
      </c>
      <c r="BF47" s="6">
        <v>3.6232337034233999</v>
      </c>
      <c r="BG47" s="6">
        <v>1.88408152578017</v>
      </c>
      <c r="BH47" s="6">
        <v>4.4232771777875</v>
      </c>
      <c r="BI47" s="6">
        <v>5.6296555006966198</v>
      </c>
      <c r="BJ47">
        <v>409.5</v>
      </c>
      <c r="BK47" s="6">
        <v>2.0836984893571344</v>
      </c>
      <c r="BL47" s="6">
        <v>20.836984893571344</v>
      </c>
      <c r="BM47" s="6">
        <v>208.36984893571343</v>
      </c>
      <c r="BO47" s="8"/>
      <c r="BP47" s="8"/>
    </row>
    <row r="48" spans="1:68" x14ac:dyDescent="0.2">
      <c r="A48">
        <v>47</v>
      </c>
      <c r="B48" t="s">
        <v>51</v>
      </c>
      <c r="C48" t="s">
        <v>313</v>
      </c>
      <c r="D48" t="s">
        <v>53</v>
      </c>
      <c r="E48" s="5">
        <v>0.59</v>
      </c>
      <c r="F48" s="5">
        <v>0.98</v>
      </c>
      <c r="G48" t="s">
        <v>318</v>
      </c>
      <c r="H48" t="s">
        <v>315</v>
      </c>
      <c r="I48" t="s">
        <v>319</v>
      </c>
      <c r="J48" t="s">
        <v>317</v>
      </c>
      <c r="K48">
        <v>-8.2578175999999992</v>
      </c>
      <c r="L48">
        <v>111.373558</v>
      </c>
      <c r="M48" t="s">
        <v>58</v>
      </c>
      <c r="N48" t="s">
        <v>59</v>
      </c>
      <c r="O48" t="s">
        <v>60</v>
      </c>
      <c r="P48" t="s">
        <v>61</v>
      </c>
      <c r="Q48" t="s">
        <v>71</v>
      </c>
      <c r="R48" t="s">
        <v>63</v>
      </c>
      <c r="S48">
        <v>2011</v>
      </c>
      <c r="T48">
        <v>30</v>
      </c>
      <c r="U48">
        <v>19</v>
      </c>
      <c r="V48">
        <v>2041</v>
      </c>
      <c r="W48">
        <v>10</v>
      </c>
      <c r="X48">
        <v>2031</v>
      </c>
      <c r="Y48" s="8">
        <v>419631103.72459918</v>
      </c>
      <c r="Z48" s="8">
        <v>1.3321622340463466</v>
      </c>
      <c r="AA48" s="8">
        <v>20.138763159254598</v>
      </c>
      <c r="AB48">
        <v>315</v>
      </c>
      <c r="AC48" s="5">
        <v>0.33865384615384603</v>
      </c>
      <c r="AD48" s="5">
        <v>0.71032356416787101</v>
      </c>
      <c r="AE48" s="7">
        <v>1960066.8429648234</v>
      </c>
      <c r="AF48" s="6">
        <v>1.0630752195191999</v>
      </c>
      <c r="AG48" s="6">
        <v>60.014224166964603</v>
      </c>
      <c r="AH48" s="6">
        <v>41.281473582259899</v>
      </c>
      <c r="AI48" s="6">
        <v>0.217801095351357</v>
      </c>
      <c r="AJ48" s="6">
        <v>0.229506351370346</v>
      </c>
      <c r="AK48" s="6">
        <v>5.1712328767123301</v>
      </c>
      <c r="AL48" s="6">
        <v>0.12999999999999901</v>
      </c>
      <c r="AM48" s="6">
        <v>41.644992282430401</v>
      </c>
      <c r="AN48" s="6">
        <v>46.812212810342572</v>
      </c>
      <c r="AO48" s="6">
        <v>62.92</v>
      </c>
      <c r="AP48" s="6">
        <v>21.275007717569601</v>
      </c>
      <c r="AQ48" s="6">
        <v>16.107787189657429</v>
      </c>
      <c r="AR48" s="7">
        <v>1187804</v>
      </c>
      <c r="AS48" s="6">
        <v>53</v>
      </c>
      <c r="AT48" s="6">
        <v>158.24250000000001</v>
      </c>
      <c r="AU48" s="6">
        <v>109.82205906737801</v>
      </c>
      <c r="AV48" s="6">
        <v>189.9325</v>
      </c>
      <c r="AW48" s="6">
        <v>139.59933737934301</v>
      </c>
      <c r="AX48" s="6">
        <v>12.986101191318401</v>
      </c>
      <c r="AY48" s="7">
        <v>1398.4495169554962</v>
      </c>
      <c r="AZ48" s="7">
        <v>745.83974237626467</v>
      </c>
      <c r="BA48" s="7">
        <v>2726.9765580632175</v>
      </c>
      <c r="BB48" s="7">
        <v>3908.2002500516269</v>
      </c>
      <c r="BC48" s="6">
        <v>15.0384806545343</v>
      </c>
      <c r="BD48" s="6">
        <v>15.350258435797</v>
      </c>
      <c r="BE48" s="6">
        <v>0.52</v>
      </c>
      <c r="BF48" s="6">
        <v>3.6232337034233999</v>
      </c>
      <c r="BG48" s="6">
        <v>1.88408152578017</v>
      </c>
      <c r="BH48" s="6">
        <v>4.4232771777875</v>
      </c>
      <c r="BI48" s="6">
        <v>5.6296555006966198</v>
      </c>
      <c r="BJ48">
        <v>409.5</v>
      </c>
      <c r="BK48" s="6">
        <v>2.0836984893571344</v>
      </c>
      <c r="BL48" s="6">
        <v>20.836984893571344</v>
      </c>
      <c r="BM48" s="6">
        <v>208.36984893571343</v>
      </c>
      <c r="BO48" s="8"/>
      <c r="BP48" s="8"/>
    </row>
    <row r="49" spans="1:68" x14ac:dyDescent="0.2">
      <c r="A49">
        <v>48</v>
      </c>
      <c r="B49" t="s">
        <v>51</v>
      </c>
      <c r="C49" t="s">
        <v>52</v>
      </c>
      <c r="D49" t="s">
        <v>53</v>
      </c>
      <c r="E49" s="5">
        <v>0.59</v>
      </c>
      <c r="F49" s="5">
        <v>0.5</v>
      </c>
      <c r="G49" t="s">
        <v>460</v>
      </c>
      <c r="H49" t="s">
        <v>461</v>
      </c>
      <c r="I49" t="s">
        <v>462</v>
      </c>
      <c r="J49" t="s">
        <v>463</v>
      </c>
      <c r="K49">
        <v>-6.4459999999999997</v>
      </c>
      <c r="L49">
        <v>110.7423</v>
      </c>
      <c r="M49" t="s">
        <v>58</v>
      </c>
      <c r="N49" t="s">
        <v>59</v>
      </c>
      <c r="O49" t="s">
        <v>60</v>
      </c>
      <c r="P49" t="s">
        <v>70</v>
      </c>
      <c r="Q49" t="s">
        <v>71</v>
      </c>
      <c r="R49" t="s">
        <v>63</v>
      </c>
      <c r="S49">
        <v>2011</v>
      </c>
      <c r="T49">
        <v>30</v>
      </c>
      <c r="U49">
        <v>19</v>
      </c>
      <c r="V49">
        <v>2041</v>
      </c>
      <c r="W49">
        <v>10</v>
      </c>
      <c r="X49">
        <v>2031</v>
      </c>
      <c r="Y49" s="8">
        <v>1325213299.6422007</v>
      </c>
      <c r="Z49" s="8">
        <v>2.0078989388518194</v>
      </c>
      <c r="AA49" s="8">
        <v>29.648833293440369</v>
      </c>
      <c r="AB49">
        <v>660</v>
      </c>
      <c r="AC49" s="5">
        <v>0.33865384615384603</v>
      </c>
      <c r="AD49" s="5">
        <v>0.81072524760434705</v>
      </c>
      <c r="AE49" s="7">
        <v>4687289.0915492931</v>
      </c>
      <c r="AF49" s="6">
        <v>0.95357847190872502</v>
      </c>
      <c r="AG49" s="6">
        <v>55.194051448676397</v>
      </c>
      <c r="AH49" s="6">
        <v>34.441643656985399</v>
      </c>
      <c r="AI49" s="6">
        <v>0.217801095351357</v>
      </c>
      <c r="AJ49" s="6">
        <v>0.20586719717919999</v>
      </c>
      <c r="AK49" s="6">
        <v>5.1712328767123301</v>
      </c>
      <c r="AL49" s="6">
        <v>0.12999999999999901</v>
      </c>
      <c r="AM49" s="6">
        <v>34.781109931038401</v>
      </c>
      <c r="AN49" s="6">
        <v>39.948743730876927</v>
      </c>
      <c r="AO49" s="6">
        <v>62.92</v>
      </c>
      <c r="AP49" s="6">
        <v>28.138890068961601</v>
      </c>
      <c r="AQ49" s="6">
        <v>22.971256269123074</v>
      </c>
      <c r="AR49" s="7">
        <v>1187804</v>
      </c>
      <c r="AS49" s="6">
        <v>53</v>
      </c>
      <c r="AT49" s="6">
        <v>158.24250000000001</v>
      </c>
      <c r="AU49" s="6">
        <v>129.636147751377</v>
      </c>
      <c r="AV49" s="6">
        <v>189.9325</v>
      </c>
      <c r="AW49" s="6">
        <v>162.832667608641</v>
      </c>
      <c r="AX49" s="6">
        <v>27.6629451399643</v>
      </c>
      <c r="AY49" s="7">
        <v>3344.2416463679315</v>
      </c>
      <c r="AZ49" s="7">
        <v>1783.5955447295635</v>
      </c>
      <c r="BA49" s="7">
        <v>6521.2712104174661</v>
      </c>
      <c r="BB49" s="7">
        <v>9346.0406543829122</v>
      </c>
      <c r="BC49" s="6">
        <v>15.0384806545343</v>
      </c>
      <c r="BD49" s="6">
        <v>13.769181816909899</v>
      </c>
      <c r="BE49" s="6">
        <v>0.52</v>
      </c>
      <c r="BF49" s="6">
        <v>3.1673237616589498</v>
      </c>
      <c r="BG49" s="6">
        <v>1.6470083560626501</v>
      </c>
      <c r="BH49" s="6">
        <v>4.6262384543521202</v>
      </c>
      <c r="BI49" s="6">
        <v>6.7398256951298601</v>
      </c>
      <c r="BJ49">
        <v>858</v>
      </c>
      <c r="BK49" s="6">
        <v>4.4696979693140113</v>
      </c>
      <c r="BL49" s="6">
        <v>44.696979693140115</v>
      </c>
      <c r="BM49" s="6">
        <v>446.96979693140116</v>
      </c>
      <c r="BO49" s="8"/>
      <c r="BP49" s="8"/>
    </row>
    <row r="50" spans="1:68" x14ac:dyDescent="0.2">
      <c r="A50">
        <v>49</v>
      </c>
      <c r="B50" t="s">
        <v>51</v>
      </c>
      <c r="C50" t="s">
        <v>109</v>
      </c>
      <c r="D50" t="s">
        <v>53</v>
      </c>
      <c r="E50" s="5">
        <v>0.59</v>
      </c>
      <c r="F50" s="5">
        <v>1.27</v>
      </c>
      <c r="G50" t="s">
        <v>116</v>
      </c>
      <c r="H50" t="s">
        <v>117</v>
      </c>
      <c r="I50" t="s">
        <v>118</v>
      </c>
      <c r="J50" t="s">
        <v>119</v>
      </c>
      <c r="K50">
        <v>-6.0588744999999999</v>
      </c>
      <c r="L50">
        <v>106.4643002</v>
      </c>
      <c r="M50" t="s">
        <v>58</v>
      </c>
      <c r="N50" t="s">
        <v>59</v>
      </c>
      <c r="O50" t="s">
        <v>60</v>
      </c>
      <c r="P50" t="s">
        <v>70</v>
      </c>
      <c r="Q50" t="s">
        <v>71</v>
      </c>
      <c r="R50" t="s">
        <v>63</v>
      </c>
      <c r="S50">
        <v>2011</v>
      </c>
      <c r="T50">
        <v>30</v>
      </c>
      <c r="U50">
        <v>19</v>
      </c>
      <c r="V50">
        <v>2041</v>
      </c>
      <c r="W50">
        <v>10</v>
      </c>
      <c r="X50">
        <v>2031</v>
      </c>
      <c r="Y50" s="8">
        <v>572651209.03433728</v>
      </c>
      <c r="Z50" s="8">
        <v>1.8179403461407533</v>
      </c>
      <c r="AA50" s="8">
        <v>29.648833293440376</v>
      </c>
      <c r="AB50">
        <v>315</v>
      </c>
      <c r="AC50" s="5">
        <v>0.33865384615384603</v>
      </c>
      <c r="AD50" s="5">
        <v>0.73402605516475306</v>
      </c>
      <c r="AE50" s="7">
        <v>2025471.4966216197</v>
      </c>
      <c r="AF50" s="6">
        <v>0.95357847190872502</v>
      </c>
      <c r="AG50" s="6">
        <v>55.194051448676397</v>
      </c>
      <c r="AH50" s="6">
        <v>34.441643656985399</v>
      </c>
      <c r="AI50" s="6">
        <v>0.217801095351357</v>
      </c>
      <c r="AJ50" s="6">
        <v>0.20586719717919999</v>
      </c>
      <c r="AK50" s="6">
        <v>5.1712328767123301</v>
      </c>
      <c r="AL50" s="6">
        <v>0.12999999999999901</v>
      </c>
      <c r="AM50" s="6">
        <v>34.781109931038401</v>
      </c>
      <c r="AN50" s="6">
        <v>39.948743730876927</v>
      </c>
      <c r="AO50" s="6">
        <v>62.92</v>
      </c>
      <c r="AP50" s="6">
        <v>28.138890068961601</v>
      </c>
      <c r="AQ50" s="6">
        <v>22.971256269123074</v>
      </c>
      <c r="AR50" s="7">
        <v>1187804</v>
      </c>
      <c r="AS50" s="6">
        <v>53</v>
      </c>
      <c r="AT50" s="6">
        <v>158.24250000000001</v>
      </c>
      <c r="AU50" s="6">
        <v>129.636147751377</v>
      </c>
      <c r="AV50" s="6">
        <v>189.9325</v>
      </c>
      <c r="AW50" s="6">
        <v>162.832667608641</v>
      </c>
      <c r="AX50" s="6">
        <v>27.6629451399643</v>
      </c>
      <c r="AY50" s="7">
        <v>1445.1137961056077</v>
      </c>
      <c r="AZ50" s="7">
        <v>770.72735792299079</v>
      </c>
      <c r="BA50" s="7">
        <v>2817.971902405935</v>
      </c>
      <c r="BB50" s="7">
        <v>4038.611355516472</v>
      </c>
      <c r="BC50" s="6">
        <v>15.0384806545343</v>
      </c>
      <c r="BD50" s="6">
        <v>13.769181816909899</v>
      </c>
      <c r="BE50" s="6">
        <v>0.52</v>
      </c>
      <c r="BF50" s="6">
        <v>2.7277280877139201</v>
      </c>
      <c r="BG50" s="6">
        <v>1.41841860561124</v>
      </c>
      <c r="BH50" s="6">
        <v>5.78491694784522</v>
      </c>
      <c r="BI50" s="6">
        <v>7.9719076534824396</v>
      </c>
      <c r="BJ50">
        <v>409.5</v>
      </c>
      <c r="BK50" s="6">
        <v>1.9314460146431225</v>
      </c>
      <c r="BL50" s="6">
        <v>19.314460146431223</v>
      </c>
      <c r="BM50" s="6">
        <v>193.14460146431225</v>
      </c>
      <c r="BO50" s="8"/>
      <c r="BP50" s="8"/>
    </row>
    <row r="51" spans="1:68" x14ac:dyDescent="0.2">
      <c r="A51">
        <v>50</v>
      </c>
      <c r="B51" t="s">
        <v>51</v>
      </c>
      <c r="C51" t="s">
        <v>52</v>
      </c>
      <c r="D51" t="s">
        <v>53</v>
      </c>
      <c r="E51" s="5">
        <v>0.59</v>
      </c>
      <c r="F51" s="5">
        <v>0.5</v>
      </c>
      <c r="G51" t="s">
        <v>200</v>
      </c>
      <c r="H51" t="s">
        <v>195</v>
      </c>
      <c r="I51" t="s">
        <v>201</v>
      </c>
      <c r="J51" t="s">
        <v>197</v>
      </c>
      <c r="K51">
        <v>-7.6832417</v>
      </c>
      <c r="L51">
        <v>109.096384</v>
      </c>
      <c r="M51" t="s">
        <v>58</v>
      </c>
      <c r="N51" t="s">
        <v>128</v>
      </c>
      <c r="O51" t="s">
        <v>60</v>
      </c>
      <c r="P51" t="s">
        <v>61</v>
      </c>
      <c r="Q51" t="s">
        <v>62</v>
      </c>
      <c r="R51" t="s">
        <v>63</v>
      </c>
      <c r="S51">
        <v>2016</v>
      </c>
      <c r="T51">
        <v>25</v>
      </c>
      <c r="U51">
        <v>19</v>
      </c>
      <c r="V51">
        <v>2041</v>
      </c>
      <c r="W51">
        <v>10</v>
      </c>
      <c r="X51">
        <v>2031</v>
      </c>
      <c r="Y51" s="8">
        <v>1072914384.8553146</v>
      </c>
      <c r="Z51" s="8">
        <v>1.6256278558413857</v>
      </c>
      <c r="AA51" s="8">
        <v>24.908382644929915</v>
      </c>
      <c r="AB51">
        <v>660</v>
      </c>
      <c r="AC51" s="5">
        <v>0.36125000000000002</v>
      </c>
      <c r="AD51" s="5">
        <v>0.81072524760434705</v>
      </c>
      <c r="AE51" s="7">
        <v>4687289.0915492931</v>
      </c>
      <c r="AF51" s="6">
        <v>0.91896252112572596</v>
      </c>
      <c r="AG51" s="6">
        <v>55.194051448676397</v>
      </c>
      <c r="AH51" s="6">
        <v>35.7921480184866</v>
      </c>
      <c r="AI51" s="6">
        <v>0.217801095351357</v>
      </c>
      <c r="AJ51" s="6">
        <v>0.21798186896432101</v>
      </c>
      <c r="AK51" s="6">
        <v>4.7031963470319598</v>
      </c>
      <c r="AL51" s="6">
        <v>0.12</v>
      </c>
      <c r="AM51" s="6">
        <v>36.1157889750191</v>
      </c>
      <c r="AN51" s="6">
        <v>40.833326234482882</v>
      </c>
      <c r="AO51" s="6">
        <v>58.9</v>
      </c>
      <c r="AP51" s="6">
        <v>22.784211024980898</v>
      </c>
      <c r="AQ51" s="6">
        <v>18.066673765517116</v>
      </c>
      <c r="AR51" s="7">
        <v>1358000</v>
      </c>
      <c r="AS51" s="6">
        <v>53</v>
      </c>
      <c r="AT51" s="6">
        <v>158.24250000000001</v>
      </c>
      <c r="AU51" s="6">
        <v>133.26003364303699</v>
      </c>
      <c r="AV51" s="6">
        <v>189.9325</v>
      </c>
      <c r="AW51" s="6">
        <v>167.67119320959901</v>
      </c>
      <c r="AX51" s="6">
        <v>27.1856445535226</v>
      </c>
      <c r="AY51" s="7">
        <v>3344.2416463679315</v>
      </c>
      <c r="AZ51" s="7">
        <v>1783.5955447295635</v>
      </c>
      <c r="BA51" s="7">
        <v>6521.2712104174661</v>
      </c>
      <c r="BB51" s="7">
        <v>9346.0406543829122</v>
      </c>
      <c r="BC51" s="6">
        <v>15.0384806545343</v>
      </c>
      <c r="BD51" s="6">
        <v>14.323945532335401</v>
      </c>
      <c r="BE51" s="6">
        <v>0.47</v>
      </c>
      <c r="BF51" s="6">
        <v>2.5687263808850802</v>
      </c>
      <c r="BG51" s="6">
        <v>1.20730139901598</v>
      </c>
      <c r="BH51" s="6">
        <v>12.529911591041801</v>
      </c>
      <c r="BI51" s="6">
        <v>17.5656501108868</v>
      </c>
      <c r="BJ51">
        <v>858</v>
      </c>
      <c r="BK51" s="6">
        <v>4.307443000815252</v>
      </c>
      <c r="BL51" s="6">
        <v>43.074430008152518</v>
      </c>
      <c r="BM51" s="6">
        <v>430.74430008152518</v>
      </c>
      <c r="BO51" s="8"/>
      <c r="BP51" s="8"/>
    </row>
    <row r="52" spans="1:68" x14ac:dyDescent="0.2">
      <c r="A52">
        <v>51</v>
      </c>
      <c r="B52" t="s">
        <v>51</v>
      </c>
      <c r="C52" t="s">
        <v>109</v>
      </c>
      <c r="D52" t="s">
        <v>53</v>
      </c>
      <c r="E52" s="5">
        <v>0.59</v>
      </c>
      <c r="F52" s="5">
        <v>1.27</v>
      </c>
      <c r="G52" t="s">
        <v>147</v>
      </c>
      <c r="H52" t="s">
        <v>147</v>
      </c>
      <c r="I52" t="s">
        <v>148</v>
      </c>
      <c r="J52" t="s">
        <v>149</v>
      </c>
      <c r="K52">
        <v>-5.8857435000000002</v>
      </c>
      <c r="L52">
        <v>106.03834430000001</v>
      </c>
      <c r="M52" t="s">
        <v>58</v>
      </c>
      <c r="N52" t="s">
        <v>59</v>
      </c>
      <c r="O52" t="s">
        <v>60</v>
      </c>
      <c r="P52" t="s">
        <v>61</v>
      </c>
      <c r="Q52" t="s">
        <v>71</v>
      </c>
      <c r="R52" t="s">
        <v>63</v>
      </c>
      <c r="S52">
        <v>2011</v>
      </c>
      <c r="T52">
        <v>30</v>
      </c>
      <c r="U52">
        <v>19</v>
      </c>
      <c r="V52">
        <v>2041</v>
      </c>
      <c r="W52">
        <v>10</v>
      </c>
      <c r="X52">
        <v>2031</v>
      </c>
      <c r="Y52" s="8">
        <v>989563945.16483533</v>
      </c>
      <c r="Z52" s="8">
        <v>1.5833023122637364</v>
      </c>
      <c r="AA52" s="8">
        <v>23.1624379583989</v>
      </c>
      <c r="AB52">
        <v>625</v>
      </c>
      <c r="AC52" s="5">
        <v>0.33865384615384603</v>
      </c>
      <c r="AD52" s="5">
        <v>0.73402605516475306</v>
      </c>
      <c r="AE52" s="7">
        <v>4018792.652027023</v>
      </c>
      <c r="AF52" s="6">
        <v>1.0630752195191999</v>
      </c>
      <c r="AG52" s="6">
        <v>55.194051448676397</v>
      </c>
      <c r="AH52" s="6">
        <v>38.067079831404897</v>
      </c>
      <c r="AI52" s="6">
        <v>0.217801095351357</v>
      </c>
      <c r="AJ52" s="6">
        <v>0.229506351370346</v>
      </c>
      <c r="AK52" s="6">
        <v>5.1712328767123301</v>
      </c>
      <c r="AL52" s="6">
        <v>0.12999999999999901</v>
      </c>
      <c r="AM52" s="6">
        <v>38.430598531575498</v>
      </c>
      <c r="AN52" s="6">
        <v>43.597819059487577</v>
      </c>
      <c r="AO52" s="6">
        <v>62.92</v>
      </c>
      <c r="AP52" s="6">
        <v>24.489401468424504</v>
      </c>
      <c r="AQ52" s="6">
        <v>19.322180940512425</v>
      </c>
      <c r="AR52" s="7">
        <v>1187804</v>
      </c>
      <c r="AS52" s="6">
        <v>53</v>
      </c>
      <c r="AT52" s="6">
        <v>158.24250000000001</v>
      </c>
      <c r="AU52" s="6">
        <v>112.85369401388</v>
      </c>
      <c r="AV52" s="6">
        <v>189.9325</v>
      </c>
      <c r="AW52" s="6">
        <v>142.63097232584599</v>
      </c>
      <c r="AX52" s="6">
        <v>17.765330647405701</v>
      </c>
      <c r="AY52" s="7">
        <v>2867.2892779873164</v>
      </c>
      <c r="AZ52" s="7">
        <v>1529.2209482599023</v>
      </c>
      <c r="BA52" s="7">
        <v>5591.2140920752672</v>
      </c>
      <c r="BB52" s="7">
        <v>8013.1177688818889</v>
      </c>
      <c r="BC52" s="6">
        <v>15.0384806545343</v>
      </c>
      <c r="BD52" s="6">
        <v>15.350258435797</v>
      </c>
      <c r="BE52" s="6">
        <v>0.52</v>
      </c>
      <c r="BF52" s="6">
        <v>2.4729612490627</v>
      </c>
      <c r="BG52" s="6">
        <v>1.2859398495126</v>
      </c>
      <c r="BH52" s="6">
        <v>4.5635302930779797</v>
      </c>
      <c r="BI52" s="6">
        <v>6.8650580571347701</v>
      </c>
      <c r="BJ52">
        <v>812.5</v>
      </c>
      <c r="BK52" s="6">
        <v>4.272278880755775</v>
      </c>
      <c r="BL52" s="6">
        <v>42.722788807557748</v>
      </c>
      <c r="BM52" s="6">
        <v>427.22788807557748</v>
      </c>
      <c r="BO52" s="8"/>
      <c r="BP52" s="8"/>
    </row>
    <row r="53" spans="1:68" x14ac:dyDescent="0.2">
      <c r="A53">
        <v>52</v>
      </c>
      <c r="B53" t="s">
        <v>51</v>
      </c>
      <c r="C53" t="s">
        <v>52</v>
      </c>
      <c r="D53" t="s">
        <v>53</v>
      </c>
      <c r="E53" s="5">
        <v>0.59</v>
      </c>
      <c r="F53" s="5">
        <v>0.5</v>
      </c>
      <c r="G53" t="s">
        <v>396</v>
      </c>
      <c r="H53" t="s">
        <v>397</v>
      </c>
      <c r="I53" t="s">
        <v>398</v>
      </c>
      <c r="J53" t="s">
        <v>399</v>
      </c>
      <c r="K53">
        <v>-6.6360000000000001</v>
      </c>
      <c r="L53">
        <v>111.47490000000001</v>
      </c>
      <c r="M53" t="s">
        <v>58</v>
      </c>
      <c r="N53" t="s">
        <v>59</v>
      </c>
      <c r="O53" t="s">
        <v>60</v>
      </c>
      <c r="P53" t="s">
        <v>61</v>
      </c>
      <c r="Q53" t="s">
        <v>71</v>
      </c>
      <c r="R53" t="s">
        <v>63</v>
      </c>
      <c r="S53">
        <v>2011</v>
      </c>
      <c r="T53">
        <v>30</v>
      </c>
      <c r="U53">
        <v>19</v>
      </c>
      <c r="V53">
        <v>2041</v>
      </c>
      <c r="W53">
        <v>10</v>
      </c>
      <c r="X53">
        <v>2031</v>
      </c>
      <c r="Y53" s="8">
        <v>550854145.14223111</v>
      </c>
      <c r="Z53" s="8">
        <v>1.7487433179118448</v>
      </c>
      <c r="AA53" s="8">
        <v>23.162437958398897</v>
      </c>
      <c r="AB53">
        <v>315</v>
      </c>
      <c r="AC53" s="5">
        <v>0.33865384615384603</v>
      </c>
      <c r="AD53" s="5">
        <v>0.81072524760434705</v>
      </c>
      <c r="AE53" s="7">
        <v>2237115.2482394353</v>
      </c>
      <c r="AF53" s="6">
        <v>1.0630752195191999</v>
      </c>
      <c r="AG53" s="6">
        <v>55.194051448676397</v>
      </c>
      <c r="AH53" s="6">
        <v>38.067079831404897</v>
      </c>
      <c r="AI53" s="6">
        <v>0.217801095351357</v>
      </c>
      <c r="AJ53" s="6">
        <v>0.229506351370346</v>
      </c>
      <c r="AK53" s="6">
        <v>5.1712328767123301</v>
      </c>
      <c r="AL53" s="6">
        <v>0.12999999999999901</v>
      </c>
      <c r="AM53" s="6">
        <v>38.430598531575498</v>
      </c>
      <c r="AN53" s="6">
        <v>43.597819059487577</v>
      </c>
      <c r="AO53" s="6">
        <v>62.92</v>
      </c>
      <c r="AP53" s="6">
        <v>24.489401468424504</v>
      </c>
      <c r="AQ53" s="6">
        <v>19.322180940512425</v>
      </c>
      <c r="AR53" s="7">
        <v>1187804</v>
      </c>
      <c r="AS53" s="6">
        <v>53</v>
      </c>
      <c r="AT53" s="6">
        <v>158.24250000000001</v>
      </c>
      <c r="AU53" s="6">
        <v>112.85369401388</v>
      </c>
      <c r="AV53" s="6">
        <v>189.9325</v>
      </c>
      <c r="AW53" s="6">
        <v>142.63097232584599</v>
      </c>
      <c r="AX53" s="6">
        <v>17.765330647405701</v>
      </c>
      <c r="AY53" s="7">
        <v>1596.1153312210581</v>
      </c>
      <c r="AZ53" s="7">
        <v>851.26150998456444</v>
      </c>
      <c r="BA53" s="7">
        <v>3112.4248958810631</v>
      </c>
      <c r="BB53" s="7">
        <v>4460.6103123191178</v>
      </c>
      <c r="BC53" s="6">
        <v>15.0384806545343</v>
      </c>
      <c r="BD53" s="6">
        <v>15.350258435797</v>
      </c>
      <c r="BE53" s="6">
        <v>0.52</v>
      </c>
      <c r="BF53" s="6">
        <v>3.7502081811449401</v>
      </c>
      <c r="BG53" s="6">
        <v>1.95010825419536</v>
      </c>
      <c r="BH53" s="6">
        <v>4.3068894522268701</v>
      </c>
      <c r="BI53" s="6">
        <v>6.2832766425996196</v>
      </c>
      <c r="BJ53">
        <v>409.5</v>
      </c>
      <c r="BK53" s="6">
        <v>2.3782217836118873</v>
      </c>
      <c r="BL53" s="6">
        <v>23.782217836118875</v>
      </c>
      <c r="BM53" s="6">
        <v>237.82217836118875</v>
      </c>
      <c r="BO53" s="8"/>
      <c r="BP53" s="8"/>
    </row>
    <row r="54" spans="1:68" x14ac:dyDescent="0.2">
      <c r="A54">
        <v>53</v>
      </c>
      <c r="B54" t="s">
        <v>51</v>
      </c>
      <c r="C54" t="s">
        <v>82</v>
      </c>
      <c r="D54" t="s">
        <v>53</v>
      </c>
      <c r="E54" s="5">
        <v>0.59</v>
      </c>
      <c r="F54" s="5">
        <v>0.03</v>
      </c>
      <c r="G54" t="s">
        <v>218</v>
      </c>
      <c r="H54" t="s">
        <v>215</v>
      </c>
      <c r="I54" t="s">
        <v>219</v>
      </c>
      <c r="J54" t="s">
        <v>217</v>
      </c>
      <c r="K54">
        <v>-6.2747374999999996</v>
      </c>
      <c r="L54">
        <v>107.9704303</v>
      </c>
      <c r="M54" t="s">
        <v>58</v>
      </c>
      <c r="N54" t="s">
        <v>59</v>
      </c>
      <c r="O54" t="s">
        <v>60</v>
      </c>
      <c r="P54" t="s">
        <v>61</v>
      </c>
      <c r="Q54" t="s">
        <v>71</v>
      </c>
      <c r="R54" t="s">
        <v>63</v>
      </c>
      <c r="S54">
        <v>2011</v>
      </c>
      <c r="T54">
        <v>30</v>
      </c>
      <c r="U54">
        <v>19</v>
      </c>
      <c r="V54">
        <v>2041</v>
      </c>
      <c r="W54">
        <v>10</v>
      </c>
      <c r="X54">
        <v>2031</v>
      </c>
      <c r="Y54" s="8">
        <v>456097368.80677313</v>
      </c>
      <c r="Z54" s="8">
        <v>1.3821132388084034</v>
      </c>
      <c r="AA54" s="8">
        <v>23.162437958398897</v>
      </c>
      <c r="AB54">
        <v>330</v>
      </c>
      <c r="AC54" s="5">
        <v>0.33865384615384603</v>
      </c>
      <c r="AD54" s="5">
        <v>0.64075389811249295</v>
      </c>
      <c r="AE54" s="7">
        <v>1852291.3686635946</v>
      </c>
      <c r="AF54" s="6">
        <v>1.0630752195191999</v>
      </c>
      <c r="AG54" s="6">
        <v>55.194051448676397</v>
      </c>
      <c r="AH54" s="6">
        <v>38.067079831404897</v>
      </c>
      <c r="AI54" s="6">
        <v>0.217801095351357</v>
      </c>
      <c r="AJ54" s="6">
        <v>0.229506351370346</v>
      </c>
      <c r="AK54" s="6">
        <v>5.1712328767123301</v>
      </c>
      <c r="AL54" s="6">
        <v>0.12999999999999901</v>
      </c>
      <c r="AM54" s="6">
        <v>38.430598531575498</v>
      </c>
      <c r="AN54" s="6">
        <v>43.597819059487577</v>
      </c>
      <c r="AO54" s="6">
        <v>62.92</v>
      </c>
      <c r="AP54" s="6">
        <v>24.489401468424504</v>
      </c>
      <c r="AQ54" s="6">
        <v>19.322180940512425</v>
      </c>
      <c r="AR54" s="7">
        <v>1187804</v>
      </c>
      <c r="AS54" s="6">
        <v>53</v>
      </c>
      <c r="AT54" s="6">
        <v>158.24250000000001</v>
      </c>
      <c r="AU54" s="6">
        <v>112.85369401388</v>
      </c>
      <c r="AV54" s="6">
        <v>189.9325</v>
      </c>
      <c r="AW54" s="6">
        <v>142.63097232584599</v>
      </c>
      <c r="AX54" s="6">
        <v>17.765330647405701</v>
      </c>
      <c r="AY54" s="7">
        <v>1321.5549148570167</v>
      </c>
      <c r="AZ54" s="7">
        <v>704.8292879237423</v>
      </c>
      <c r="BA54" s="7">
        <v>2577.0320839711826</v>
      </c>
      <c r="BB54" s="7">
        <v>3693.3054687204099</v>
      </c>
      <c r="BC54" s="6">
        <v>15.0384806545343</v>
      </c>
      <c r="BD54" s="6">
        <v>15.350258435797</v>
      </c>
      <c r="BE54" s="6">
        <v>0.52</v>
      </c>
      <c r="BF54" s="6">
        <v>3.2389436675069798</v>
      </c>
      <c r="BG54" s="6">
        <v>1.6842507071036199</v>
      </c>
      <c r="BH54" s="6">
        <v>5.2270211482749902</v>
      </c>
      <c r="BI54" s="6">
        <v>7.3883530572973504</v>
      </c>
      <c r="BJ54">
        <v>429</v>
      </c>
      <c r="BK54" s="6">
        <v>1.9691250533555702</v>
      </c>
      <c r="BL54" s="6">
        <v>19.691250533555703</v>
      </c>
      <c r="BM54" s="6">
        <v>196.91250533555703</v>
      </c>
      <c r="BO54" s="8"/>
      <c r="BP54" s="8"/>
    </row>
    <row r="55" spans="1:68" x14ac:dyDescent="0.2">
      <c r="A55">
        <v>54</v>
      </c>
      <c r="B55" t="s">
        <v>51</v>
      </c>
      <c r="C55" t="s">
        <v>82</v>
      </c>
      <c r="D55" t="s">
        <v>53</v>
      </c>
      <c r="E55" s="5">
        <v>0.59</v>
      </c>
      <c r="F55" s="5">
        <v>0.03</v>
      </c>
      <c r="G55" t="s">
        <v>220</v>
      </c>
      <c r="H55" t="s">
        <v>215</v>
      </c>
      <c r="I55" t="s">
        <v>221</v>
      </c>
      <c r="J55" t="s">
        <v>217</v>
      </c>
      <c r="K55">
        <v>-6.2747374999999996</v>
      </c>
      <c r="L55">
        <v>107.9704303</v>
      </c>
      <c r="M55" t="s">
        <v>58</v>
      </c>
      <c r="N55" t="s">
        <v>59</v>
      </c>
      <c r="O55" t="s">
        <v>60</v>
      </c>
      <c r="P55" t="s">
        <v>61</v>
      </c>
      <c r="Q55" t="s">
        <v>71</v>
      </c>
      <c r="R55" t="s">
        <v>63</v>
      </c>
      <c r="S55">
        <v>2011</v>
      </c>
      <c r="T55">
        <v>30</v>
      </c>
      <c r="U55">
        <v>19</v>
      </c>
      <c r="V55">
        <v>2041</v>
      </c>
      <c r="W55">
        <v>10</v>
      </c>
      <c r="X55">
        <v>2031</v>
      </c>
      <c r="Y55" s="8">
        <v>456097368.80677313</v>
      </c>
      <c r="Z55" s="8">
        <v>1.3821132388084034</v>
      </c>
      <c r="AA55" s="8">
        <v>23.162437958398897</v>
      </c>
      <c r="AB55">
        <v>330</v>
      </c>
      <c r="AC55" s="5">
        <v>0.33865384615384603</v>
      </c>
      <c r="AD55" s="5">
        <v>0.64075389811249295</v>
      </c>
      <c r="AE55" s="7">
        <v>1852291.3686635946</v>
      </c>
      <c r="AF55" s="6">
        <v>1.0630752195191999</v>
      </c>
      <c r="AG55" s="6">
        <v>55.194051448676397</v>
      </c>
      <c r="AH55" s="6">
        <v>38.067079831404897</v>
      </c>
      <c r="AI55" s="6">
        <v>0.217801095351357</v>
      </c>
      <c r="AJ55" s="6">
        <v>0.229506351370346</v>
      </c>
      <c r="AK55" s="6">
        <v>5.1712328767123301</v>
      </c>
      <c r="AL55" s="6">
        <v>0.12999999999999901</v>
      </c>
      <c r="AM55" s="6">
        <v>38.430598531575498</v>
      </c>
      <c r="AN55" s="6">
        <v>43.597819059487577</v>
      </c>
      <c r="AO55" s="6">
        <v>62.92</v>
      </c>
      <c r="AP55" s="6">
        <v>24.489401468424504</v>
      </c>
      <c r="AQ55" s="6">
        <v>19.322180940512425</v>
      </c>
      <c r="AR55" s="7">
        <v>1187804</v>
      </c>
      <c r="AS55" s="6">
        <v>53</v>
      </c>
      <c r="AT55" s="6">
        <v>158.24250000000001</v>
      </c>
      <c r="AU55" s="6">
        <v>112.85369401388</v>
      </c>
      <c r="AV55" s="6">
        <v>189.9325</v>
      </c>
      <c r="AW55" s="6">
        <v>142.63097232584599</v>
      </c>
      <c r="AX55" s="6">
        <v>17.765330647405701</v>
      </c>
      <c r="AY55" s="7">
        <v>1321.5549148570167</v>
      </c>
      <c r="AZ55" s="7">
        <v>704.8292879237423</v>
      </c>
      <c r="BA55" s="7">
        <v>2577.0320839711826</v>
      </c>
      <c r="BB55" s="7">
        <v>3693.3054687204099</v>
      </c>
      <c r="BC55" s="6">
        <v>15.0384806545343</v>
      </c>
      <c r="BD55" s="6">
        <v>15.350258435797</v>
      </c>
      <c r="BE55" s="6">
        <v>0.52</v>
      </c>
      <c r="BF55" s="6">
        <v>3.2389436675069798</v>
      </c>
      <c r="BG55" s="6">
        <v>1.6842507071036199</v>
      </c>
      <c r="BH55" s="6">
        <v>5.2270211482749902</v>
      </c>
      <c r="BI55" s="6">
        <v>7.3883530572973504</v>
      </c>
      <c r="BJ55">
        <v>429</v>
      </c>
      <c r="BK55" s="6">
        <v>1.9691250533555702</v>
      </c>
      <c r="BL55" s="6">
        <v>19.691250533555703</v>
      </c>
      <c r="BM55" s="6">
        <v>196.91250533555703</v>
      </c>
      <c r="BO55" s="8"/>
      <c r="BP55" s="8"/>
    </row>
    <row r="56" spans="1:68" x14ac:dyDescent="0.2">
      <c r="A56">
        <v>55</v>
      </c>
      <c r="B56" t="s">
        <v>51</v>
      </c>
      <c r="C56" t="s">
        <v>350</v>
      </c>
      <c r="D56" t="s">
        <v>88</v>
      </c>
      <c r="E56" s="5">
        <v>0.35</v>
      </c>
      <c r="F56" s="5">
        <v>0</v>
      </c>
      <c r="G56" t="s">
        <v>492</v>
      </c>
      <c r="H56" t="s">
        <v>352</v>
      </c>
      <c r="I56" t="s">
        <v>353</v>
      </c>
      <c r="J56" t="s">
        <v>354</v>
      </c>
      <c r="K56">
        <v>0.56437000000000004</v>
      </c>
      <c r="L56">
        <v>101.52345</v>
      </c>
      <c r="M56" t="s">
        <v>58</v>
      </c>
      <c r="N56" t="s">
        <v>59</v>
      </c>
      <c r="O56" t="s">
        <v>60</v>
      </c>
      <c r="P56" t="s">
        <v>70</v>
      </c>
      <c r="Q56" t="s">
        <v>80</v>
      </c>
      <c r="R56" t="s">
        <v>63</v>
      </c>
      <c r="S56">
        <v>2016</v>
      </c>
      <c r="T56">
        <v>25</v>
      </c>
      <c r="U56">
        <v>19</v>
      </c>
      <c r="V56">
        <v>2041</v>
      </c>
      <c r="W56">
        <v>10</v>
      </c>
      <c r="X56">
        <v>2031</v>
      </c>
      <c r="Y56" s="8">
        <v>103176780.67188212</v>
      </c>
      <c r="Z56" s="8">
        <v>0.93797073338074655</v>
      </c>
      <c r="AA56" s="8">
        <v>25.682818332673651</v>
      </c>
      <c r="AB56">
        <v>110</v>
      </c>
      <c r="AC56" s="5">
        <v>0.33735294117647002</v>
      </c>
      <c r="AD56" s="5">
        <v>0.42277691219569102</v>
      </c>
      <c r="AE56" s="7">
        <v>407387.83259176789</v>
      </c>
      <c r="AF56" s="6">
        <v>0.98612334281243796</v>
      </c>
      <c r="AG56" s="6">
        <v>55.194051448676397</v>
      </c>
      <c r="AH56" s="6">
        <v>34.587891556545799</v>
      </c>
      <c r="AI56" s="6">
        <v>0.217801095351357</v>
      </c>
      <c r="AJ56" s="6">
        <v>0.21568177639349601</v>
      </c>
      <c r="AK56" s="6">
        <v>5.1712328767123301</v>
      </c>
      <c r="AL56" s="6">
        <v>0.12999999999999901</v>
      </c>
      <c r="AM56" s="6">
        <v>34.935495630411701</v>
      </c>
      <c r="AN56" s="6">
        <v>40.104806209651628</v>
      </c>
      <c r="AO56" s="6">
        <v>60.13</v>
      </c>
      <c r="AP56" s="6">
        <v>25.194504369588302</v>
      </c>
      <c r="AQ56" s="6">
        <v>20.025193790348375</v>
      </c>
      <c r="AR56" s="7">
        <v>1815000</v>
      </c>
      <c r="AS56" s="6">
        <v>53</v>
      </c>
      <c r="AT56" s="6">
        <v>158.24250000000001</v>
      </c>
      <c r="AU56" s="6">
        <v>125.292093502279</v>
      </c>
      <c r="AV56" s="6">
        <v>189.9325</v>
      </c>
      <c r="AW56" s="6">
        <v>157.37536052120799</v>
      </c>
      <c r="AX56" s="6">
        <v>25.995950093428299</v>
      </c>
      <c r="AY56" s="7">
        <v>290.65912713453758</v>
      </c>
      <c r="AZ56" s="7">
        <v>155.01820113842007</v>
      </c>
      <c r="BA56" s="7">
        <v>566.78529791234826</v>
      </c>
      <c r="BB56" s="7">
        <v>812.29537396532123</v>
      </c>
      <c r="BC56" s="6">
        <v>15.0384806545343</v>
      </c>
      <c r="BD56" s="6">
        <v>14.293642164334001</v>
      </c>
      <c r="BE56" s="6">
        <v>0.57248062015503798</v>
      </c>
      <c r="BF56" s="6">
        <v>1.6759889459966999</v>
      </c>
      <c r="BG56" s="6">
        <v>0.95947119117718305</v>
      </c>
      <c r="BH56" s="6">
        <v>8.7870254040783102</v>
      </c>
      <c r="BI56" s="6">
        <v>40.803035613886998</v>
      </c>
      <c r="BJ56">
        <v>143</v>
      </c>
      <c r="BK56" s="6">
        <v>0.40173465129650804</v>
      </c>
      <c r="BL56" s="6">
        <v>4.0173465129650801</v>
      </c>
      <c r="BM56" s="6">
        <v>40.173465129650801</v>
      </c>
      <c r="BO56" s="8"/>
      <c r="BP56" s="8"/>
    </row>
    <row r="57" spans="1:68" x14ac:dyDescent="0.2">
      <c r="A57">
        <v>56</v>
      </c>
      <c r="B57" t="s">
        <v>51</v>
      </c>
      <c r="C57" t="s">
        <v>52</v>
      </c>
      <c r="D57" t="s">
        <v>53</v>
      </c>
      <c r="E57" s="5">
        <v>0.59</v>
      </c>
      <c r="F57" s="5">
        <v>0.5</v>
      </c>
      <c r="G57" t="s">
        <v>400</v>
      </c>
      <c r="H57" t="s">
        <v>397</v>
      </c>
      <c r="I57" t="s">
        <v>401</v>
      </c>
      <c r="J57" t="s">
        <v>399</v>
      </c>
      <c r="K57">
        <v>-6.6360000000000001</v>
      </c>
      <c r="L57">
        <v>111.47490000000001</v>
      </c>
      <c r="M57" t="s">
        <v>58</v>
      </c>
      <c r="N57" t="s">
        <v>59</v>
      </c>
      <c r="O57" t="s">
        <v>60</v>
      </c>
      <c r="P57" t="s">
        <v>61</v>
      </c>
      <c r="Q57" t="s">
        <v>71</v>
      </c>
      <c r="R57" t="s">
        <v>63</v>
      </c>
      <c r="S57">
        <v>2011</v>
      </c>
      <c r="T57">
        <v>30</v>
      </c>
      <c r="U57">
        <v>19</v>
      </c>
      <c r="V57">
        <v>2041</v>
      </c>
      <c r="W57">
        <v>10</v>
      </c>
      <c r="X57">
        <v>2031</v>
      </c>
      <c r="Y57" s="8">
        <v>550854145.14223111</v>
      </c>
      <c r="Z57" s="8">
        <v>1.7487433179118448</v>
      </c>
      <c r="AA57" s="8">
        <v>23.162437958398897</v>
      </c>
      <c r="AB57">
        <v>315</v>
      </c>
      <c r="AC57" s="5">
        <v>0.33865384615384603</v>
      </c>
      <c r="AD57" s="5">
        <v>0.81072524760434705</v>
      </c>
      <c r="AE57" s="7">
        <v>2237115.2482394353</v>
      </c>
      <c r="AF57" s="6">
        <v>1.0630752195191999</v>
      </c>
      <c r="AG57" s="6">
        <v>55.194051448676397</v>
      </c>
      <c r="AH57" s="6">
        <v>38.067079831404897</v>
      </c>
      <c r="AI57" s="6">
        <v>0.217801095351357</v>
      </c>
      <c r="AJ57" s="6">
        <v>0.229506351370346</v>
      </c>
      <c r="AK57" s="6">
        <v>5.1712328767123301</v>
      </c>
      <c r="AL57" s="6">
        <v>0.12999999999999901</v>
      </c>
      <c r="AM57" s="6">
        <v>38.430598531575498</v>
      </c>
      <c r="AN57" s="6">
        <v>43.597819059487577</v>
      </c>
      <c r="AO57" s="6">
        <v>62.92</v>
      </c>
      <c r="AP57" s="6">
        <v>24.489401468424504</v>
      </c>
      <c r="AQ57" s="6">
        <v>19.322180940512425</v>
      </c>
      <c r="AR57" s="7">
        <v>1187804</v>
      </c>
      <c r="AS57" s="6">
        <v>53</v>
      </c>
      <c r="AT57" s="6">
        <v>158.24250000000001</v>
      </c>
      <c r="AU57" s="6">
        <v>112.85369401388</v>
      </c>
      <c r="AV57" s="6">
        <v>189.9325</v>
      </c>
      <c r="AW57" s="6">
        <v>142.63097232584599</v>
      </c>
      <c r="AX57" s="6">
        <v>17.765330647405701</v>
      </c>
      <c r="AY57" s="7">
        <v>1596.1153312210581</v>
      </c>
      <c r="AZ57" s="7">
        <v>851.26150998456444</v>
      </c>
      <c r="BA57" s="7">
        <v>3112.4248958810631</v>
      </c>
      <c r="BB57" s="7">
        <v>4460.6103123191178</v>
      </c>
      <c r="BC57" s="6">
        <v>15.0384806545343</v>
      </c>
      <c r="BD57" s="6">
        <v>15.350258435797</v>
      </c>
      <c r="BE57" s="6">
        <v>0.52</v>
      </c>
      <c r="BF57" s="6">
        <v>3.7502081811449401</v>
      </c>
      <c r="BG57" s="6">
        <v>1.95010825419536</v>
      </c>
      <c r="BH57" s="6">
        <v>4.3068894522268701</v>
      </c>
      <c r="BI57" s="6">
        <v>6.2832766425996196</v>
      </c>
      <c r="BJ57">
        <v>409.5</v>
      </c>
      <c r="BK57" s="6">
        <v>2.3782217836118873</v>
      </c>
      <c r="BL57" s="6">
        <v>23.782217836118875</v>
      </c>
      <c r="BM57" s="6">
        <v>237.82217836118875</v>
      </c>
      <c r="BO57" s="8"/>
      <c r="BP57" s="8"/>
    </row>
    <row r="58" spans="1:68" x14ac:dyDescent="0.2">
      <c r="A58">
        <v>57</v>
      </c>
      <c r="B58" t="s">
        <v>51</v>
      </c>
      <c r="C58" t="s">
        <v>109</v>
      </c>
      <c r="D58" t="s">
        <v>53</v>
      </c>
      <c r="E58" s="5">
        <v>0.59</v>
      </c>
      <c r="F58" s="5">
        <v>1.27</v>
      </c>
      <c r="G58" t="s">
        <v>122</v>
      </c>
      <c r="H58" t="s">
        <v>117</v>
      </c>
      <c r="I58" t="s">
        <v>123</v>
      </c>
      <c r="J58" t="s">
        <v>119</v>
      </c>
      <c r="K58">
        <v>-6.0588744999999999</v>
      </c>
      <c r="L58">
        <v>106.4643002</v>
      </c>
      <c r="M58" t="s">
        <v>58</v>
      </c>
      <c r="N58" t="s">
        <v>59</v>
      </c>
      <c r="O58" t="s">
        <v>60</v>
      </c>
      <c r="P58" t="s">
        <v>70</v>
      </c>
      <c r="Q58" t="s">
        <v>71</v>
      </c>
      <c r="R58" t="s">
        <v>63</v>
      </c>
      <c r="S58">
        <v>2012</v>
      </c>
      <c r="T58">
        <v>30</v>
      </c>
      <c r="U58">
        <v>20</v>
      </c>
      <c r="V58">
        <v>2042</v>
      </c>
      <c r="W58">
        <v>10</v>
      </c>
      <c r="X58">
        <v>2032</v>
      </c>
      <c r="Y58" s="8">
        <v>576524098.00354052</v>
      </c>
      <c r="Z58" s="8">
        <v>1.8302352317572717</v>
      </c>
      <c r="AA58" s="8">
        <v>30.01886678551984</v>
      </c>
      <c r="AB58">
        <v>315</v>
      </c>
      <c r="AC58" s="5">
        <v>0.340576923076923</v>
      </c>
      <c r="AD58" s="5">
        <v>0.73402605516475306</v>
      </c>
      <c r="AE58" s="7">
        <v>2025471.4966216197</v>
      </c>
      <c r="AF58" s="6">
        <v>0.94819363451363603</v>
      </c>
      <c r="AG58" s="6">
        <v>55.194051448676397</v>
      </c>
      <c r="AH58" s="6">
        <v>34.252772454040198</v>
      </c>
      <c r="AI58" s="6">
        <v>0.217801095351357</v>
      </c>
      <c r="AJ58" s="6">
        <v>0.203529144617072</v>
      </c>
      <c r="AK58" s="6">
        <v>5.1712328767123301</v>
      </c>
      <c r="AL58" s="6">
        <v>0.12999999999999901</v>
      </c>
      <c r="AM58" s="6">
        <v>34.591045867762503</v>
      </c>
      <c r="AN58" s="6">
        <v>39.757534475369596</v>
      </c>
      <c r="AO58" s="6">
        <v>62.92</v>
      </c>
      <c r="AP58" s="6">
        <v>28.328954132237499</v>
      </c>
      <c r="AQ58" s="6">
        <v>23.162465524630406</v>
      </c>
      <c r="AR58" s="7">
        <v>1253133</v>
      </c>
      <c r="AS58" s="6">
        <v>53</v>
      </c>
      <c r="AT58" s="6">
        <v>158.24250000000001</v>
      </c>
      <c r="AU58" s="6">
        <v>130.57165339348001</v>
      </c>
      <c r="AV58" s="6">
        <v>189.9325</v>
      </c>
      <c r="AW58" s="6">
        <v>163.956895868396</v>
      </c>
      <c r="AX58" s="6">
        <v>28.267410614010299</v>
      </c>
      <c r="AY58" s="7">
        <v>1445.1137961056077</v>
      </c>
      <c r="AZ58" s="7">
        <v>770.72735792299079</v>
      </c>
      <c r="BA58" s="7">
        <v>2817.971902405935</v>
      </c>
      <c r="BB58" s="7">
        <v>4038.611355516472</v>
      </c>
      <c r="BC58" s="6">
        <v>15.0384806545343</v>
      </c>
      <c r="BD58" s="6">
        <v>13.614125627796099</v>
      </c>
      <c r="BE58" s="6">
        <v>0.52</v>
      </c>
      <c r="BF58" s="6">
        <v>2.7277280877139201</v>
      </c>
      <c r="BG58" s="6">
        <v>1.41841860561124</v>
      </c>
      <c r="BH58" s="6">
        <v>5.78491694784522</v>
      </c>
      <c r="BI58" s="6">
        <v>7.9719076534824396</v>
      </c>
      <c r="BJ58">
        <v>409.5</v>
      </c>
      <c r="BK58" s="6">
        <v>1.9205391799854272</v>
      </c>
      <c r="BL58" s="6">
        <v>19.205391799854272</v>
      </c>
      <c r="BM58" s="6">
        <v>192.05391799854272</v>
      </c>
      <c r="BO58" s="8"/>
      <c r="BP58" s="8"/>
    </row>
    <row r="59" spans="1:68" x14ac:dyDescent="0.2">
      <c r="A59">
        <v>58</v>
      </c>
      <c r="B59" t="s">
        <v>51</v>
      </c>
      <c r="C59" t="s">
        <v>82</v>
      </c>
      <c r="D59" t="s">
        <v>53</v>
      </c>
      <c r="E59" s="5">
        <v>0.59</v>
      </c>
      <c r="F59" s="5">
        <v>0.03</v>
      </c>
      <c r="G59" t="s">
        <v>205</v>
      </c>
      <c r="H59" t="s">
        <v>206</v>
      </c>
      <c r="I59" t="s">
        <v>207</v>
      </c>
      <c r="J59" t="s">
        <v>208</v>
      </c>
      <c r="K59">
        <v>-6.7702856999999996</v>
      </c>
      <c r="L59">
        <v>108.6148578</v>
      </c>
      <c r="M59" t="s">
        <v>58</v>
      </c>
      <c r="N59" t="s">
        <v>128</v>
      </c>
      <c r="O59" t="s">
        <v>60</v>
      </c>
      <c r="P59" t="s">
        <v>70</v>
      </c>
      <c r="Q59" t="s">
        <v>62</v>
      </c>
      <c r="R59" t="s">
        <v>63</v>
      </c>
      <c r="S59">
        <v>2012</v>
      </c>
      <c r="T59">
        <v>30</v>
      </c>
      <c r="U59">
        <v>20</v>
      </c>
      <c r="V59">
        <v>2042</v>
      </c>
      <c r="W59">
        <v>10</v>
      </c>
      <c r="X59">
        <v>2032</v>
      </c>
      <c r="Y59" s="8">
        <v>1090332854.3934569</v>
      </c>
      <c r="Z59" s="8">
        <v>1.6520194763537226</v>
      </c>
      <c r="AA59" s="8">
        <v>34.182589838762141</v>
      </c>
      <c r="AB59">
        <v>660</v>
      </c>
      <c r="AC59" s="5">
        <v>0.34458333333333302</v>
      </c>
      <c r="AD59" s="5">
        <v>0.64075389811249295</v>
      </c>
      <c r="AE59" s="7">
        <v>3704582.7373271892</v>
      </c>
      <c r="AF59" s="6">
        <v>0.86102316539778301</v>
      </c>
      <c r="AG59" s="6">
        <v>55.194051448676397</v>
      </c>
      <c r="AH59" s="6">
        <v>33.903519780760398</v>
      </c>
      <c r="AI59" s="6">
        <v>0.217801095351357</v>
      </c>
      <c r="AJ59" s="6">
        <v>0.21447851477453</v>
      </c>
      <c r="AK59" s="6">
        <v>4.7031963470319598</v>
      </c>
      <c r="AL59" s="6">
        <v>0.12</v>
      </c>
      <c r="AM59" s="6">
        <v>34.214480914528899</v>
      </c>
      <c r="AN59" s="6">
        <v>38.941194642566884</v>
      </c>
      <c r="AO59" s="6">
        <v>63.55</v>
      </c>
      <c r="AP59" s="6">
        <v>29.335519085471098</v>
      </c>
      <c r="AQ59" s="6">
        <v>24.608805357433113</v>
      </c>
      <c r="AR59" s="7">
        <v>1202228</v>
      </c>
      <c r="AS59" s="6">
        <v>53</v>
      </c>
      <c r="AT59" s="6">
        <v>158.24250000000001</v>
      </c>
      <c r="AU59" s="6">
        <v>144.45178836049001</v>
      </c>
      <c r="AV59" s="6">
        <v>189.9325</v>
      </c>
      <c r="AW59" s="6">
        <v>181.17504016964199</v>
      </c>
      <c r="AX59" s="6">
        <v>34.5757201474133</v>
      </c>
      <c r="AY59" s="7">
        <v>2643.1098297140334</v>
      </c>
      <c r="AZ59" s="7">
        <v>1409.6585758474846</v>
      </c>
      <c r="BA59" s="7">
        <v>5154.0641679423652</v>
      </c>
      <c r="BB59" s="7">
        <v>7386.6109374408197</v>
      </c>
      <c r="BC59" s="6">
        <v>15.0384806545343</v>
      </c>
      <c r="BD59" s="6">
        <v>14.070082990123</v>
      </c>
      <c r="BE59" s="6">
        <v>0.47</v>
      </c>
      <c r="BF59" s="6">
        <v>2.5511566949315201</v>
      </c>
      <c r="BG59" s="6">
        <v>1.19904364661781</v>
      </c>
      <c r="BH59" s="6">
        <v>5.0128169204518702</v>
      </c>
      <c r="BI59" s="6">
        <v>6.5476816090832504</v>
      </c>
      <c r="BJ59">
        <v>858</v>
      </c>
      <c r="BK59" s="6">
        <v>3.1897315549714396</v>
      </c>
      <c r="BL59" s="6">
        <v>31.897315549714396</v>
      </c>
      <c r="BM59" s="6">
        <v>318.97315549714398</v>
      </c>
      <c r="BO59" s="8"/>
      <c r="BP59" s="8"/>
    </row>
    <row r="60" spans="1:68" ht="15" customHeight="1" x14ac:dyDescent="0.2">
      <c r="A60">
        <v>59</v>
      </c>
      <c r="B60" t="s">
        <v>51</v>
      </c>
      <c r="C60" t="s">
        <v>350</v>
      </c>
      <c r="D60" t="s">
        <v>88</v>
      </c>
      <c r="E60" s="5">
        <v>0.35</v>
      </c>
      <c r="F60" s="5">
        <v>0</v>
      </c>
      <c r="G60" t="s">
        <v>492</v>
      </c>
      <c r="H60" t="s">
        <v>352</v>
      </c>
      <c r="I60" t="s">
        <v>356</v>
      </c>
      <c r="J60" t="s">
        <v>354</v>
      </c>
      <c r="K60">
        <v>0.56437000000000004</v>
      </c>
      <c r="L60">
        <v>101.52345</v>
      </c>
      <c r="M60" t="s">
        <v>58</v>
      </c>
      <c r="N60" t="s">
        <v>59</v>
      </c>
      <c r="O60" t="s">
        <v>60</v>
      </c>
      <c r="P60" t="s">
        <v>70</v>
      </c>
      <c r="Q60" t="s">
        <v>80</v>
      </c>
      <c r="R60" t="s">
        <v>63</v>
      </c>
      <c r="S60">
        <v>2017</v>
      </c>
      <c r="T60">
        <v>25</v>
      </c>
      <c r="U60">
        <v>20</v>
      </c>
      <c r="V60">
        <v>2042</v>
      </c>
      <c r="W60">
        <v>10</v>
      </c>
      <c r="X60">
        <v>2032</v>
      </c>
      <c r="Y60" s="8">
        <v>104375696.9445245</v>
      </c>
      <c r="Z60" s="8">
        <v>0.94886997222295</v>
      </c>
      <c r="AA60" s="8">
        <v>26.207810915883201</v>
      </c>
      <c r="AB60">
        <v>110</v>
      </c>
      <c r="AC60" s="5">
        <v>0.34029411764705803</v>
      </c>
      <c r="AD60" s="5">
        <v>0.42277691219569102</v>
      </c>
      <c r="AE60" s="7">
        <v>407387.83259176789</v>
      </c>
      <c r="AF60" s="6">
        <v>0.97759863798001201</v>
      </c>
      <c r="AG60" s="6">
        <v>55.194051448676397</v>
      </c>
      <c r="AH60" s="6">
        <v>34.297358693902702</v>
      </c>
      <c r="AI60" s="6">
        <v>0.217801095351357</v>
      </c>
      <c r="AJ60" s="6">
        <v>0.211921050292187</v>
      </c>
      <c r="AK60" s="6">
        <v>5.1712328767123301</v>
      </c>
      <c r="AL60" s="6">
        <v>0.12999999999999901</v>
      </c>
      <c r="AM60" s="6">
        <v>34.643057303023603</v>
      </c>
      <c r="AN60" s="6">
        <v>39.810512620907218</v>
      </c>
      <c r="AO60" s="6">
        <v>60.13</v>
      </c>
      <c r="AP60" s="6">
        <v>25.486942696976399</v>
      </c>
      <c r="AQ60" s="6">
        <v>20.319487379092784</v>
      </c>
      <c r="AR60" s="7">
        <v>1815000</v>
      </c>
      <c r="AS60" s="6">
        <v>53</v>
      </c>
      <c r="AT60" s="6">
        <v>158.24250000000001</v>
      </c>
      <c r="AU60" s="6">
        <v>126.681058525523</v>
      </c>
      <c r="AV60" s="6">
        <v>189.9325</v>
      </c>
      <c r="AW60" s="6">
        <v>159.044526008476</v>
      </c>
      <c r="AX60" s="6">
        <v>26.865956888555498</v>
      </c>
      <c r="AY60" s="7">
        <v>290.65912713453758</v>
      </c>
      <c r="AZ60" s="7">
        <v>155.01820113842007</v>
      </c>
      <c r="BA60" s="7">
        <v>566.78529791234826</v>
      </c>
      <c r="BB60" s="7">
        <v>812.29537396532123</v>
      </c>
      <c r="BC60" s="6">
        <v>15.0384806545343</v>
      </c>
      <c r="BD60" s="6">
        <v>14.047607393483601</v>
      </c>
      <c r="BE60" s="6">
        <v>0.57248062015503798</v>
      </c>
      <c r="BF60" s="6">
        <v>1.6759889459966999</v>
      </c>
      <c r="BG60" s="6">
        <v>0.95947119117718305</v>
      </c>
      <c r="BH60" s="6">
        <v>1.8020117027917599</v>
      </c>
      <c r="BI60" s="6">
        <v>9.4838846299771795</v>
      </c>
      <c r="BJ60">
        <v>143</v>
      </c>
      <c r="BK60" s="6">
        <v>0.39826179027134145</v>
      </c>
      <c r="BL60" s="6">
        <v>3.9826179027134145</v>
      </c>
      <c r="BM60" s="6">
        <v>39.826179027134145</v>
      </c>
      <c r="BO60" s="8"/>
      <c r="BP60" s="8"/>
    </row>
    <row r="61" spans="1:68" x14ac:dyDescent="0.2">
      <c r="A61">
        <v>60</v>
      </c>
      <c r="B61" t="s">
        <v>51</v>
      </c>
      <c r="C61" t="s">
        <v>313</v>
      </c>
      <c r="D61" t="s">
        <v>53</v>
      </c>
      <c r="E61" s="5">
        <v>0.59</v>
      </c>
      <c r="F61" s="5">
        <v>0.98</v>
      </c>
      <c r="G61" t="s">
        <v>334</v>
      </c>
      <c r="H61" t="s">
        <v>335</v>
      </c>
      <c r="I61" t="s">
        <v>336</v>
      </c>
      <c r="J61" t="s">
        <v>337</v>
      </c>
      <c r="K61">
        <v>-7.7144599999999999</v>
      </c>
      <c r="L61">
        <v>113.58326</v>
      </c>
      <c r="M61" t="s">
        <v>58</v>
      </c>
      <c r="N61" t="s">
        <v>128</v>
      </c>
      <c r="O61" t="s">
        <v>60</v>
      </c>
      <c r="P61" t="s">
        <v>61</v>
      </c>
      <c r="Q61" t="s">
        <v>62</v>
      </c>
      <c r="R61" t="s">
        <v>63</v>
      </c>
      <c r="S61">
        <v>2012</v>
      </c>
      <c r="T61">
        <v>30</v>
      </c>
      <c r="U61">
        <v>20</v>
      </c>
      <c r="V61">
        <v>2042</v>
      </c>
      <c r="W61">
        <v>10</v>
      </c>
      <c r="X61">
        <v>2032</v>
      </c>
      <c r="Y61" s="8">
        <v>631814549.87437296</v>
      </c>
      <c r="Z61" s="8">
        <v>0.76583581802954304</v>
      </c>
      <c r="AA61" s="8">
        <v>12.7748791565032</v>
      </c>
      <c r="AB61">
        <v>825</v>
      </c>
      <c r="AC61" s="5">
        <v>0.34458333333333302</v>
      </c>
      <c r="AD61" s="5">
        <v>0.71032356416787101</v>
      </c>
      <c r="AE61" s="7">
        <v>5133508.3982412042</v>
      </c>
      <c r="AF61" s="6">
        <v>0.96342640594266504</v>
      </c>
      <c r="AG61" s="6">
        <v>60.014224166964603</v>
      </c>
      <c r="AH61" s="6">
        <v>40.6223572060753</v>
      </c>
      <c r="AI61" s="6">
        <v>0.217801095351357</v>
      </c>
      <c r="AJ61" s="6">
        <v>0.23998688182295799</v>
      </c>
      <c r="AK61" s="6">
        <v>4.7031963470319598</v>
      </c>
      <c r="AL61" s="6">
        <v>0.12</v>
      </c>
      <c r="AM61" s="6">
        <v>40.956029736821101</v>
      </c>
      <c r="AN61" s="6">
        <v>45.685540434930218</v>
      </c>
      <c r="AO61" s="6">
        <v>53.17</v>
      </c>
      <c r="AP61" s="6">
        <v>12.213970263178901</v>
      </c>
      <c r="AQ61" s="6">
        <v>7.484459565069784</v>
      </c>
      <c r="AR61" s="7">
        <v>1202228</v>
      </c>
      <c r="AS61" s="6">
        <v>53</v>
      </c>
      <c r="AT61" s="6">
        <v>158.24250000000001</v>
      </c>
      <c r="AU61" s="6">
        <v>122.088960913311</v>
      </c>
      <c r="AV61" s="6">
        <v>189.9325</v>
      </c>
      <c r="AW61" s="6">
        <v>154.908873593073</v>
      </c>
      <c r="AX61" s="6">
        <v>16.639115994529099</v>
      </c>
      <c r="AY61" s="7">
        <v>3662.6058777405851</v>
      </c>
      <c r="AZ61" s="7">
        <v>1953.3898014616454</v>
      </c>
      <c r="BA61" s="7">
        <v>7142.0814615941408</v>
      </c>
      <c r="BB61" s="7">
        <v>10235.762559659022</v>
      </c>
      <c r="BC61" s="6">
        <v>15.0384806545343</v>
      </c>
      <c r="BD61" s="6">
        <v>15.7434666467152</v>
      </c>
      <c r="BE61" s="6">
        <v>0.47</v>
      </c>
      <c r="BF61" s="6">
        <v>7.39264442357128</v>
      </c>
      <c r="BG61" s="6">
        <v>3.4745428790784998</v>
      </c>
      <c r="BH61" s="6">
        <v>3.90619206785072</v>
      </c>
      <c r="BI61" s="6">
        <v>5.1738961315671901</v>
      </c>
      <c r="BJ61">
        <v>1072.5</v>
      </c>
      <c r="BK61" s="6">
        <v>4.9457575459940104</v>
      </c>
      <c r="BL61" s="6">
        <v>49.457575459940102</v>
      </c>
      <c r="BM61" s="6">
        <v>494.57575459940102</v>
      </c>
      <c r="BO61" s="8"/>
      <c r="BP61" s="8"/>
    </row>
    <row r="62" spans="1:68" x14ac:dyDescent="0.2">
      <c r="A62">
        <v>61</v>
      </c>
      <c r="B62" t="s">
        <v>51</v>
      </c>
      <c r="C62" t="s">
        <v>74</v>
      </c>
      <c r="D62" t="s">
        <v>75</v>
      </c>
      <c r="E62" s="5">
        <v>0.15</v>
      </c>
      <c r="F62" s="5">
        <v>0.49</v>
      </c>
      <c r="G62" t="s">
        <v>76</v>
      </c>
      <c r="H62" t="s">
        <v>77</v>
      </c>
      <c r="I62" t="s">
        <v>81</v>
      </c>
      <c r="J62" t="s">
        <v>79</v>
      </c>
      <c r="K62">
        <v>1.1825019999999999</v>
      </c>
      <c r="L62">
        <v>124.480564</v>
      </c>
      <c r="M62" t="s">
        <v>58</v>
      </c>
      <c r="N62" t="s">
        <v>59</v>
      </c>
      <c r="O62" t="s">
        <v>60</v>
      </c>
      <c r="P62" t="s">
        <v>70</v>
      </c>
      <c r="Q62" t="s">
        <v>80</v>
      </c>
      <c r="R62" t="s">
        <v>63</v>
      </c>
      <c r="S62">
        <v>2012</v>
      </c>
      <c r="T62">
        <v>30</v>
      </c>
      <c r="U62">
        <v>20</v>
      </c>
      <c r="V62">
        <v>2042</v>
      </c>
      <c r="W62">
        <v>10</v>
      </c>
      <c r="X62">
        <v>2032</v>
      </c>
      <c r="Y62" s="8">
        <v>46369930.381927714</v>
      </c>
      <c r="Z62" s="8">
        <v>1.5456643460642572</v>
      </c>
      <c r="AA62" s="8">
        <v>26.18521821750965</v>
      </c>
      <c r="AB62">
        <v>30</v>
      </c>
      <c r="AC62" s="5">
        <v>0.32558823529411701</v>
      </c>
      <c r="AD62" s="5">
        <v>0.65948483401478297</v>
      </c>
      <c r="AE62" s="7">
        <v>173312.61437908496</v>
      </c>
      <c r="AF62" s="6">
        <v>1.02176276669576</v>
      </c>
      <c r="AG62" s="6">
        <v>55.404343670165701</v>
      </c>
      <c r="AH62" s="6">
        <v>35.933146955321703</v>
      </c>
      <c r="AI62" s="6">
        <v>0.217801095351357</v>
      </c>
      <c r="AJ62" s="6">
        <v>0.231772032223413</v>
      </c>
      <c r="AK62" s="6">
        <v>5.1712328767123301</v>
      </c>
      <c r="AL62" s="6">
        <v>0.12999999999999901</v>
      </c>
      <c r="AM62" s="6">
        <v>36.288721874384201</v>
      </c>
      <c r="AN62" s="6">
        <v>41.466151864257441</v>
      </c>
      <c r="AO62" s="6">
        <v>62.92</v>
      </c>
      <c r="AP62" s="6">
        <v>26.6312781256158</v>
      </c>
      <c r="AQ62" s="6">
        <v>21.453848135742561</v>
      </c>
      <c r="AR62" s="7">
        <v>1879700.081</v>
      </c>
      <c r="AS62" s="6">
        <v>53</v>
      </c>
      <c r="AT62" s="6">
        <v>158.24250000000001</v>
      </c>
      <c r="AU62" s="6">
        <v>119.60672443966899</v>
      </c>
      <c r="AV62" s="6">
        <v>189.9325</v>
      </c>
      <c r="AW62" s="6">
        <v>150.56918960250201</v>
      </c>
      <c r="AX62" s="6">
        <v>22.402518149882599</v>
      </c>
      <c r="AY62" s="7">
        <v>123.6534063777718</v>
      </c>
      <c r="AZ62" s="7">
        <v>65.948483401478299</v>
      </c>
      <c r="BA62" s="7">
        <v>241.12414243665501</v>
      </c>
      <c r="BB62" s="7">
        <v>345.57005302374631</v>
      </c>
      <c r="BC62" s="6">
        <v>15.0384806545343</v>
      </c>
      <c r="BD62" s="6">
        <v>15.3453736282161</v>
      </c>
      <c r="BE62" s="6">
        <v>0.57248062015503798</v>
      </c>
      <c r="BF62" s="6">
        <v>1.38992760477438</v>
      </c>
      <c r="BG62" s="6">
        <v>0.79570661715184499</v>
      </c>
      <c r="BH62" s="6">
        <v>8.0367251409338998</v>
      </c>
      <c r="BI62" s="6">
        <v>41.629731750078903</v>
      </c>
      <c r="BJ62">
        <v>39</v>
      </c>
      <c r="BK62" s="6">
        <v>0.17708437637124924</v>
      </c>
      <c r="BL62" s="6">
        <v>1.7708437637124925</v>
      </c>
      <c r="BM62" s="6">
        <v>17.708437637124923</v>
      </c>
      <c r="BO62" s="8"/>
      <c r="BP62" s="8"/>
    </row>
    <row r="63" spans="1:68" x14ac:dyDescent="0.2">
      <c r="A63">
        <v>62</v>
      </c>
      <c r="B63" t="s">
        <v>51</v>
      </c>
      <c r="C63" t="s">
        <v>109</v>
      </c>
      <c r="D63" t="s">
        <v>53</v>
      </c>
      <c r="E63" s="5">
        <v>0.59</v>
      </c>
      <c r="F63" s="5">
        <v>1.27</v>
      </c>
      <c r="G63" t="s">
        <v>124</v>
      </c>
      <c r="H63" t="s">
        <v>125</v>
      </c>
      <c r="I63" t="s">
        <v>126</v>
      </c>
      <c r="J63" t="s">
        <v>127</v>
      </c>
      <c r="K63">
        <v>-5.8829716000000003</v>
      </c>
      <c r="L63">
        <v>106.0459286</v>
      </c>
      <c r="M63" t="s">
        <v>58</v>
      </c>
      <c r="N63" t="s">
        <v>128</v>
      </c>
      <c r="O63" t="s">
        <v>60</v>
      </c>
      <c r="P63" t="s">
        <v>70</v>
      </c>
      <c r="Q63" t="s">
        <v>62</v>
      </c>
      <c r="R63" t="s">
        <v>63</v>
      </c>
      <c r="S63">
        <v>2017</v>
      </c>
      <c r="T63">
        <v>25</v>
      </c>
      <c r="U63">
        <v>20</v>
      </c>
      <c r="V63">
        <v>2042</v>
      </c>
      <c r="W63">
        <v>10</v>
      </c>
      <c r="X63">
        <v>2032</v>
      </c>
      <c r="Y63" s="8">
        <v>879945573.67807353</v>
      </c>
      <c r="Z63" s="8">
        <v>1.3332508692092022</v>
      </c>
      <c r="AA63" s="8">
        <v>25.537850322283745</v>
      </c>
      <c r="AB63">
        <v>660</v>
      </c>
      <c r="AC63" s="5">
        <v>0.365416666666666</v>
      </c>
      <c r="AD63" s="5">
        <v>0.73402605516475306</v>
      </c>
      <c r="AE63" s="7">
        <v>4243845.0405405359</v>
      </c>
      <c r="AF63" s="6">
        <v>0.81191760063412</v>
      </c>
      <c r="AG63" s="6">
        <v>55.194051448676397</v>
      </c>
      <c r="AH63" s="6">
        <v>32.025051203258798</v>
      </c>
      <c r="AI63" s="6">
        <v>0.217801095351357</v>
      </c>
      <c r="AJ63" s="6">
        <v>0.190318637719298</v>
      </c>
      <c r="AK63" s="6">
        <v>4.7031963470319598</v>
      </c>
      <c r="AL63" s="6">
        <v>0.12</v>
      </c>
      <c r="AM63" s="6">
        <v>32.324935705138202</v>
      </c>
      <c r="AN63" s="6">
        <v>37.038566188010059</v>
      </c>
      <c r="AO63" s="6">
        <v>52.95</v>
      </c>
      <c r="AP63" s="6">
        <v>20.625064294861801</v>
      </c>
      <c r="AQ63" s="6">
        <v>15.911433811989944</v>
      </c>
      <c r="AR63" s="7">
        <v>1400000</v>
      </c>
      <c r="AS63" s="6">
        <v>53</v>
      </c>
      <c r="AT63" s="6">
        <v>158.24250000000001</v>
      </c>
      <c r="AU63" s="6">
        <v>155.48498591004599</v>
      </c>
      <c r="AV63" s="6">
        <v>189.9325</v>
      </c>
      <c r="AW63" s="6">
        <v>194.43385912336899</v>
      </c>
      <c r="AX63" s="6">
        <v>43.018678760286797</v>
      </c>
      <c r="AY63" s="7">
        <v>3027.8574775546062</v>
      </c>
      <c r="AZ63" s="7">
        <v>1614.8573213624568</v>
      </c>
      <c r="BA63" s="7">
        <v>5904.3220812314821</v>
      </c>
      <c r="BB63" s="7">
        <v>8461.8523639392733</v>
      </c>
      <c r="BC63" s="6">
        <v>15.0384806545343</v>
      </c>
      <c r="BD63" s="6">
        <v>12.5111036763107</v>
      </c>
      <c r="BE63" s="6">
        <v>0.47</v>
      </c>
      <c r="BF63" s="6">
        <v>2.4729612490627</v>
      </c>
      <c r="BG63" s="6">
        <v>1.16229178705946</v>
      </c>
      <c r="BH63" s="6">
        <v>4.6984608654197597</v>
      </c>
      <c r="BI63" s="6">
        <v>7.00058523378671</v>
      </c>
      <c r="BJ63">
        <v>858</v>
      </c>
      <c r="BK63" s="6">
        <v>3.4456524827786819</v>
      </c>
      <c r="BL63" s="6">
        <v>34.456524827786822</v>
      </c>
      <c r="BM63" s="6">
        <v>344.56524827786825</v>
      </c>
      <c r="BO63" s="8"/>
      <c r="BP63" s="8"/>
    </row>
    <row r="64" spans="1:68" x14ac:dyDescent="0.2">
      <c r="A64">
        <v>63</v>
      </c>
      <c r="B64" t="s">
        <v>51</v>
      </c>
      <c r="C64" t="s">
        <v>313</v>
      </c>
      <c r="D64" t="s">
        <v>53</v>
      </c>
      <c r="E64" s="5">
        <v>0.59</v>
      </c>
      <c r="F64" s="5">
        <v>0.98</v>
      </c>
      <c r="G64" t="s">
        <v>656</v>
      </c>
      <c r="H64" t="s">
        <v>321</v>
      </c>
      <c r="I64" t="s">
        <v>322</v>
      </c>
      <c r="J64" t="s">
        <v>323</v>
      </c>
      <c r="K64">
        <v>-7.7110288999999996</v>
      </c>
      <c r="L64">
        <v>113.57068150000001</v>
      </c>
      <c r="M64" t="s">
        <v>58</v>
      </c>
      <c r="N64" t="s">
        <v>59</v>
      </c>
      <c r="O64" t="s">
        <v>60</v>
      </c>
      <c r="P64" t="s">
        <v>61</v>
      </c>
      <c r="Q64" t="s">
        <v>71</v>
      </c>
      <c r="R64" t="s">
        <v>63</v>
      </c>
      <c r="S64">
        <v>2012</v>
      </c>
      <c r="T64">
        <v>30</v>
      </c>
      <c r="U64">
        <v>20</v>
      </c>
      <c r="V64">
        <v>2042</v>
      </c>
      <c r="W64">
        <v>10</v>
      </c>
      <c r="X64">
        <v>2032</v>
      </c>
      <c r="Y64" s="8">
        <v>888650667.86464226</v>
      </c>
      <c r="Z64" s="8">
        <v>1.3464404058555186</v>
      </c>
      <c r="AA64" s="8">
        <v>20.470206103724479</v>
      </c>
      <c r="AB64">
        <v>660</v>
      </c>
      <c r="AC64" s="5">
        <v>0.340576923076923</v>
      </c>
      <c r="AD64" s="5">
        <v>0.71032356416787101</v>
      </c>
      <c r="AE64" s="7">
        <v>4106806.7185929632</v>
      </c>
      <c r="AF64" s="6">
        <v>1.0570720563139699</v>
      </c>
      <c r="AG64" s="6">
        <v>60.014224166964603</v>
      </c>
      <c r="AH64" s="6">
        <v>41.054617313990299</v>
      </c>
      <c r="AI64" s="6">
        <v>0.217801095351357</v>
      </c>
      <c r="AJ64" s="6">
        <v>0.22689982677488499</v>
      </c>
      <c r="AK64" s="6">
        <v>5.1712328767123301</v>
      </c>
      <c r="AL64" s="6">
        <v>0.12999999999999901</v>
      </c>
      <c r="AM64" s="6">
        <v>41.416806181016298</v>
      </c>
      <c r="AN64" s="6">
        <v>46.582750017477508</v>
      </c>
      <c r="AO64" s="6">
        <v>62.92</v>
      </c>
      <c r="AP64" s="6">
        <v>21.503193818983704</v>
      </c>
      <c r="AQ64" s="6">
        <v>16.337249982522493</v>
      </c>
      <c r="AR64" s="7">
        <v>1253133</v>
      </c>
      <c r="AS64" s="6">
        <v>53</v>
      </c>
      <c r="AT64" s="6">
        <v>158.24250000000001</v>
      </c>
      <c r="AU64" s="6">
        <v>110.660631892071</v>
      </c>
      <c r="AV64" s="6">
        <v>189.9325</v>
      </c>
      <c r="AW64" s="6">
        <v>140.60719439207099</v>
      </c>
      <c r="AX64" s="6">
        <v>13.4430924077654</v>
      </c>
      <c r="AY64" s="7">
        <v>2930.0847021924683</v>
      </c>
      <c r="AZ64" s="7">
        <v>1562.7118411693164</v>
      </c>
      <c r="BA64" s="7">
        <v>5713.665169275313</v>
      </c>
      <c r="BB64" s="7">
        <v>8188.6100477272184</v>
      </c>
      <c r="BC64" s="6">
        <v>15.0384806545343</v>
      </c>
      <c r="BD64" s="6">
        <v>15.177397578368</v>
      </c>
      <c r="BE64" s="6">
        <v>0.52</v>
      </c>
      <c r="BF64" s="6">
        <v>3.9181882551393898</v>
      </c>
      <c r="BG64" s="6">
        <v>2.0374578926724798</v>
      </c>
      <c r="BH64" s="6">
        <v>3.93328993682529</v>
      </c>
      <c r="BI64" s="6">
        <v>5.2027767274077501</v>
      </c>
      <c r="BJ64">
        <v>858</v>
      </c>
      <c r="BK64" s="6">
        <v>4.3411906229070913</v>
      </c>
      <c r="BL64" s="6">
        <v>43.411906229070915</v>
      </c>
      <c r="BM64" s="6">
        <v>434.11906229070917</v>
      </c>
      <c r="BO64" s="8"/>
      <c r="BP64" s="8"/>
    </row>
    <row r="65" spans="1:68" x14ac:dyDescent="0.2">
      <c r="A65">
        <v>64</v>
      </c>
      <c r="B65" t="s">
        <v>51</v>
      </c>
      <c r="C65" t="s">
        <v>313</v>
      </c>
      <c r="D65" t="s">
        <v>53</v>
      </c>
      <c r="E65" s="5">
        <v>0.59</v>
      </c>
      <c r="F65" s="5">
        <v>0.98</v>
      </c>
      <c r="G65" t="s">
        <v>454</v>
      </c>
      <c r="H65" t="s">
        <v>455</v>
      </c>
      <c r="I65" t="s">
        <v>456</v>
      </c>
      <c r="J65" t="s">
        <v>457</v>
      </c>
      <c r="K65">
        <v>-6.8105241999999997</v>
      </c>
      <c r="L65">
        <v>111.9955033</v>
      </c>
      <c r="M65" t="s">
        <v>58</v>
      </c>
      <c r="N65" t="s">
        <v>59</v>
      </c>
      <c r="O65" t="s">
        <v>60</v>
      </c>
      <c r="P65" t="s">
        <v>61</v>
      </c>
      <c r="Q65" t="s">
        <v>71</v>
      </c>
      <c r="R65" t="s">
        <v>63</v>
      </c>
      <c r="S65">
        <v>2012</v>
      </c>
      <c r="T65">
        <v>30</v>
      </c>
      <c r="U65">
        <v>20</v>
      </c>
      <c r="V65">
        <v>2042</v>
      </c>
      <c r="W65">
        <v>10</v>
      </c>
      <c r="X65">
        <v>2032</v>
      </c>
      <c r="Y65" s="8">
        <v>471254142.04943144</v>
      </c>
      <c r="Z65" s="8">
        <v>1.3464404058555184</v>
      </c>
      <c r="AA65" s="8">
        <v>20.470206103724479</v>
      </c>
      <c r="AB65">
        <v>350</v>
      </c>
      <c r="AC65" s="5">
        <v>0.340576923076923</v>
      </c>
      <c r="AD65" s="5">
        <v>0.71032356416787101</v>
      </c>
      <c r="AE65" s="7">
        <v>2177852.0477386927</v>
      </c>
      <c r="AF65" s="6">
        <v>1.0570720563139699</v>
      </c>
      <c r="AG65" s="6">
        <v>60.014224166964603</v>
      </c>
      <c r="AH65" s="6">
        <v>41.054617313990299</v>
      </c>
      <c r="AI65" s="6">
        <v>0.217801095351357</v>
      </c>
      <c r="AJ65" s="6">
        <v>0.22689982677488499</v>
      </c>
      <c r="AK65" s="6">
        <v>5.1712328767123301</v>
      </c>
      <c r="AL65" s="6">
        <v>0.12999999999999901</v>
      </c>
      <c r="AM65" s="6">
        <v>41.416806181016298</v>
      </c>
      <c r="AN65" s="6">
        <v>46.582750017477508</v>
      </c>
      <c r="AO65" s="6">
        <v>62.92</v>
      </c>
      <c r="AP65" s="6">
        <v>21.503193818983704</v>
      </c>
      <c r="AQ65" s="6">
        <v>16.337249982522493</v>
      </c>
      <c r="AR65" s="7">
        <v>1253133</v>
      </c>
      <c r="AS65" s="6">
        <v>53</v>
      </c>
      <c r="AT65" s="6">
        <v>158.24250000000001</v>
      </c>
      <c r="AU65" s="6">
        <v>110.660631892071</v>
      </c>
      <c r="AV65" s="6">
        <v>189.9325</v>
      </c>
      <c r="AW65" s="6">
        <v>140.60719439207099</v>
      </c>
      <c r="AX65" s="6">
        <v>13.4430924077654</v>
      </c>
      <c r="AY65" s="7">
        <v>1553.8327966172178</v>
      </c>
      <c r="AZ65" s="7">
        <v>828.71082486251623</v>
      </c>
      <c r="BA65" s="7">
        <v>3029.9739534035748</v>
      </c>
      <c r="BB65" s="7">
        <v>4342.4447222795852</v>
      </c>
      <c r="BC65" s="6">
        <v>15.0384806545343</v>
      </c>
      <c r="BD65" s="6">
        <v>15.177397578368</v>
      </c>
      <c r="BE65" s="6">
        <v>0.52</v>
      </c>
      <c r="BF65" s="6">
        <v>3.6897406234386301</v>
      </c>
      <c r="BG65" s="6">
        <v>1.9186651241880901</v>
      </c>
      <c r="BH65" s="6">
        <v>4.4026743356862603</v>
      </c>
      <c r="BI65" s="6">
        <v>6.2147935504174203</v>
      </c>
      <c r="BJ65">
        <v>455</v>
      </c>
      <c r="BK65" s="6">
        <v>2.3021465424507301</v>
      </c>
      <c r="BL65" s="6">
        <v>23.021465424507301</v>
      </c>
      <c r="BM65" s="6">
        <v>230.21465424507301</v>
      </c>
      <c r="BO65" s="8"/>
      <c r="BP65" s="8"/>
    </row>
    <row r="66" spans="1:68" x14ac:dyDescent="0.2">
      <c r="A66">
        <v>65</v>
      </c>
      <c r="B66" t="s">
        <v>51</v>
      </c>
      <c r="C66" t="s">
        <v>52</v>
      </c>
      <c r="D66" t="s">
        <v>53</v>
      </c>
      <c r="E66" s="5">
        <v>0.59</v>
      </c>
      <c r="F66" s="5">
        <v>0.5</v>
      </c>
      <c r="G66" t="s">
        <v>464</v>
      </c>
      <c r="H66" t="s">
        <v>461</v>
      </c>
      <c r="I66" t="s">
        <v>465</v>
      </c>
      <c r="J66" t="s">
        <v>463</v>
      </c>
      <c r="K66">
        <v>-6.4459999999999997</v>
      </c>
      <c r="L66">
        <v>110.7423</v>
      </c>
      <c r="M66" t="s">
        <v>58</v>
      </c>
      <c r="N66" t="s">
        <v>59</v>
      </c>
      <c r="O66" t="s">
        <v>60</v>
      </c>
      <c r="P66" t="s">
        <v>70</v>
      </c>
      <c r="Q66" t="s">
        <v>71</v>
      </c>
      <c r="R66" t="s">
        <v>63</v>
      </c>
      <c r="S66">
        <v>2012</v>
      </c>
      <c r="T66">
        <v>30</v>
      </c>
      <c r="U66">
        <v>20</v>
      </c>
      <c r="V66">
        <v>2042</v>
      </c>
      <c r="W66">
        <v>10</v>
      </c>
      <c r="X66">
        <v>2032</v>
      </c>
      <c r="Y66" s="8">
        <v>1334175830.2176282</v>
      </c>
      <c r="Z66" s="8">
        <v>2.0214785306327703</v>
      </c>
      <c r="AA66" s="8">
        <v>30.018866785519837</v>
      </c>
      <c r="AB66">
        <v>660</v>
      </c>
      <c r="AC66" s="5">
        <v>0.340576923076923</v>
      </c>
      <c r="AD66" s="5">
        <v>0.81072524760434705</v>
      </c>
      <c r="AE66" s="7">
        <v>4687289.0915492931</v>
      </c>
      <c r="AF66" s="6">
        <v>0.94819363451363603</v>
      </c>
      <c r="AG66" s="6">
        <v>55.194051448676397</v>
      </c>
      <c r="AH66" s="6">
        <v>34.252772454040198</v>
      </c>
      <c r="AI66" s="6">
        <v>0.217801095351357</v>
      </c>
      <c r="AJ66" s="6">
        <v>0.203529144617072</v>
      </c>
      <c r="AK66" s="6">
        <v>5.1712328767123301</v>
      </c>
      <c r="AL66" s="6">
        <v>0.12999999999999901</v>
      </c>
      <c r="AM66" s="6">
        <v>34.591045867762503</v>
      </c>
      <c r="AN66" s="6">
        <v>39.757534475369596</v>
      </c>
      <c r="AO66" s="6">
        <v>62.92</v>
      </c>
      <c r="AP66" s="6">
        <v>28.328954132237499</v>
      </c>
      <c r="AQ66" s="6">
        <v>23.162465524630406</v>
      </c>
      <c r="AR66" s="7">
        <v>1253133</v>
      </c>
      <c r="AS66" s="6">
        <v>53</v>
      </c>
      <c r="AT66" s="6">
        <v>158.24250000000001</v>
      </c>
      <c r="AU66" s="6">
        <v>130.57165339348001</v>
      </c>
      <c r="AV66" s="6">
        <v>189.9325</v>
      </c>
      <c r="AW66" s="6">
        <v>163.956895868396</v>
      </c>
      <c r="AX66" s="6">
        <v>28.267410614010299</v>
      </c>
      <c r="AY66" s="7">
        <v>3344.2416463679315</v>
      </c>
      <c r="AZ66" s="7">
        <v>1783.5955447295635</v>
      </c>
      <c r="BA66" s="7">
        <v>6521.2712104174661</v>
      </c>
      <c r="BB66" s="7">
        <v>9346.0406543829122</v>
      </c>
      <c r="BC66" s="6">
        <v>15.0384806545343</v>
      </c>
      <c r="BD66" s="6">
        <v>13.614125627796099</v>
      </c>
      <c r="BE66" s="6">
        <v>0.52</v>
      </c>
      <c r="BF66" s="6">
        <v>3.1673237616589498</v>
      </c>
      <c r="BG66" s="6">
        <v>1.6470083560626501</v>
      </c>
      <c r="BH66" s="6">
        <v>4.6262384543521202</v>
      </c>
      <c r="BI66" s="6">
        <v>6.7398256951298601</v>
      </c>
      <c r="BJ66">
        <v>858</v>
      </c>
      <c r="BK66" s="6">
        <v>4.4444576797322437</v>
      </c>
      <c r="BL66" s="6">
        <v>44.444576797322441</v>
      </c>
      <c r="BM66" s="6">
        <v>444.44576797322441</v>
      </c>
      <c r="BO66" s="8"/>
      <c r="BP66" s="8"/>
    </row>
    <row r="67" spans="1:68" x14ac:dyDescent="0.2">
      <c r="A67">
        <v>66</v>
      </c>
      <c r="B67" t="s">
        <v>51</v>
      </c>
      <c r="C67" t="s">
        <v>209</v>
      </c>
      <c r="D67" t="s">
        <v>96</v>
      </c>
      <c r="E67" s="5">
        <v>0.45</v>
      </c>
      <c r="F67" s="5">
        <v>0.52</v>
      </c>
      <c r="G67" t="s">
        <v>257</v>
      </c>
      <c r="H67" t="s">
        <v>258</v>
      </c>
      <c r="I67" t="s">
        <v>259</v>
      </c>
      <c r="J67" t="s">
        <v>260</v>
      </c>
      <c r="K67">
        <v>-1.1703600000000001</v>
      </c>
      <c r="L67">
        <v>116.78872</v>
      </c>
      <c r="M67" t="s">
        <v>58</v>
      </c>
      <c r="N67" t="s">
        <v>59</v>
      </c>
      <c r="O67" t="s">
        <v>60</v>
      </c>
      <c r="P67" t="s">
        <v>70</v>
      </c>
      <c r="Q67" t="s">
        <v>80</v>
      </c>
      <c r="R67" t="s">
        <v>63</v>
      </c>
      <c r="S67">
        <v>2017</v>
      </c>
      <c r="T67">
        <v>25</v>
      </c>
      <c r="U67">
        <v>20</v>
      </c>
      <c r="V67">
        <v>2042</v>
      </c>
      <c r="W67">
        <v>10</v>
      </c>
      <c r="X67">
        <v>2032</v>
      </c>
      <c r="Y67" s="8">
        <v>165343886.25874558</v>
      </c>
      <c r="Z67" s="8">
        <v>1.5031262387158688</v>
      </c>
      <c r="AA67" s="8">
        <v>22.359605881787282</v>
      </c>
      <c r="AB67">
        <v>110</v>
      </c>
      <c r="AC67" s="5">
        <v>0.34029411764705803</v>
      </c>
      <c r="AD67" s="5">
        <v>0.78499450686047101</v>
      </c>
      <c r="AE67" s="7">
        <v>756420.70681074983</v>
      </c>
      <c r="AF67" s="6">
        <v>0.97759863798001201</v>
      </c>
      <c r="AG67" s="6">
        <v>55.194051448676397</v>
      </c>
      <c r="AH67" s="6">
        <v>34.297358693902702</v>
      </c>
      <c r="AI67" s="6">
        <v>0.217801095351357</v>
      </c>
      <c r="AJ67" s="6">
        <v>0.211921050292187</v>
      </c>
      <c r="AK67" s="6">
        <v>5.1712328767123301</v>
      </c>
      <c r="AL67" s="6">
        <v>0.12999999999999901</v>
      </c>
      <c r="AM67" s="6">
        <v>34.643057303023603</v>
      </c>
      <c r="AN67" s="6">
        <v>39.810512620907218</v>
      </c>
      <c r="AO67" s="6">
        <v>56.368000000000002</v>
      </c>
      <c r="AP67" s="6">
        <v>21.724942696976399</v>
      </c>
      <c r="AQ67" s="6">
        <v>16.557487379092784</v>
      </c>
      <c r="AR67" s="7">
        <v>1980000</v>
      </c>
      <c r="AS67" s="6">
        <v>53</v>
      </c>
      <c r="AT67" s="6">
        <v>158.24250000000001</v>
      </c>
      <c r="AU67" s="6">
        <v>126.681058525523</v>
      </c>
      <c r="AV67" s="6">
        <v>189.9325</v>
      </c>
      <c r="AW67" s="6">
        <v>159.044526008476</v>
      </c>
      <c r="AX67" s="6">
        <v>26.865956888555498</v>
      </c>
      <c r="AY67" s="7">
        <v>539.68372346657384</v>
      </c>
      <c r="AZ67" s="7">
        <v>287.83131918217271</v>
      </c>
      <c r="BA67" s="7">
        <v>1052.383260759819</v>
      </c>
      <c r="BB67" s="7">
        <v>1508.2361125145851</v>
      </c>
      <c r="BC67" s="6">
        <v>15.0384806545343</v>
      </c>
      <c r="BD67" s="6">
        <v>14.047607393483601</v>
      </c>
      <c r="BE67" s="6">
        <v>0.57248062015503798</v>
      </c>
      <c r="BF67" s="6">
        <v>1.2238527118478699</v>
      </c>
      <c r="BG67" s="6">
        <v>0.700631959457097</v>
      </c>
      <c r="BH67" s="6">
        <v>1.5408921853628501</v>
      </c>
      <c r="BI67" s="6">
        <v>6.2409353862775498</v>
      </c>
      <c r="BJ67">
        <v>143</v>
      </c>
      <c r="BK67" s="6">
        <v>0.73947585271806704</v>
      </c>
      <c r="BL67" s="6">
        <v>7.3947585271806702</v>
      </c>
      <c r="BM67" s="6">
        <v>73.947585271806702</v>
      </c>
      <c r="BO67" s="8"/>
      <c r="BP67" s="8"/>
    </row>
    <row r="68" spans="1:68" x14ac:dyDescent="0.2">
      <c r="A68">
        <v>67</v>
      </c>
      <c r="B68" t="s">
        <v>51</v>
      </c>
      <c r="C68" t="s">
        <v>109</v>
      </c>
      <c r="D68" t="s">
        <v>53</v>
      </c>
      <c r="E68" s="5">
        <v>0.59</v>
      </c>
      <c r="F68" s="5">
        <v>1.27</v>
      </c>
      <c r="G68" t="s">
        <v>120</v>
      </c>
      <c r="H68" t="s">
        <v>117</v>
      </c>
      <c r="I68" t="s">
        <v>121</v>
      </c>
      <c r="J68" t="s">
        <v>119</v>
      </c>
      <c r="K68">
        <v>-6.0588744999999999</v>
      </c>
      <c r="L68">
        <v>106.4643002</v>
      </c>
      <c r="M68" t="s">
        <v>58</v>
      </c>
      <c r="N68" t="s">
        <v>59</v>
      </c>
      <c r="O68" t="s">
        <v>60</v>
      </c>
      <c r="P68" t="s">
        <v>70</v>
      </c>
      <c r="Q68" t="s">
        <v>71</v>
      </c>
      <c r="R68" t="s">
        <v>63</v>
      </c>
      <c r="S68">
        <v>2012</v>
      </c>
      <c r="T68">
        <v>30</v>
      </c>
      <c r="U68">
        <v>20</v>
      </c>
      <c r="V68">
        <v>2042</v>
      </c>
      <c r="W68">
        <v>10</v>
      </c>
      <c r="X68">
        <v>2032</v>
      </c>
      <c r="Y68" s="8">
        <v>576524098.00354052</v>
      </c>
      <c r="Z68" s="8">
        <v>1.8302352317572717</v>
      </c>
      <c r="AA68" s="8">
        <v>30.01886678551984</v>
      </c>
      <c r="AB68">
        <v>315</v>
      </c>
      <c r="AC68" s="5">
        <v>0.340576923076923</v>
      </c>
      <c r="AD68" s="5">
        <v>0.73402605516475306</v>
      </c>
      <c r="AE68" s="7">
        <v>2025471.4966216197</v>
      </c>
      <c r="AF68" s="6">
        <v>0.94819363451363603</v>
      </c>
      <c r="AG68" s="6">
        <v>55.194051448676397</v>
      </c>
      <c r="AH68" s="6">
        <v>34.252772454040198</v>
      </c>
      <c r="AI68" s="6">
        <v>0.217801095351357</v>
      </c>
      <c r="AJ68" s="6">
        <v>0.203529144617072</v>
      </c>
      <c r="AK68" s="6">
        <v>5.1712328767123301</v>
      </c>
      <c r="AL68" s="6">
        <v>0.12999999999999901</v>
      </c>
      <c r="AM68" s="6">
        <v>34.591045867762503</v>
      </c>
      <c r="AN68" s="6">
        <v>39.757534475369596</v>
      </c>
      <c r="AO68" s="6">
        <v>62.92</v>
      </c>
      <c r="AP68" s="6">
        <v>28.328954132237499</v>
      </c>
      <c r="AQ68" s="6">
        <v>23.162465524630406</v>
      </c>
      <c r="AR68" s="7">
        <v>1253133</v>
      </c>
      <c r="AS68" s="6">
        <v>53</v>
      </c>
      <c r="AT68" s="6">
        <v>158.24250000000001</v>
      </c>
      <c r="AU68" s="6">
        <v>130.57165339348001</v>
      </c>
      <c r="AV68" s="6">
        <v>189.9325</v>
      </c>
      <c r="AW68" s="6">
        <v>163.956895868396</v>
      </c>
      <c r="AX68" s="6">
        <v>28.267410614010299</v>
      </c>
      <c r="AY68" s="7">
        <v>1445.1137961056077</v>
      </c>
      <c r="AZ68" s="7">
        <v>770.72735792299079</v>
      </c>
      <c r="BA68" s="7">
        <v>2817.971902405935</v>
      </c>
      <c r="BB68" s="7">
        <v>4038.611355516472</v>
      </c>
      <c r="BC68" s="6">
        <v>15.0384806545343</v>
      </c>
      <c r="BD68" s="6">
        <v>13.614125627796099</v>
      </c>
      <c r="BE68" s="6">
        <v>0.52</v>
      </c>
      <c r="BF68" s="6">
        <v>2.7277280877139201</v>
      </c>
      <c r="BG68" s="6">
        <v>1.41841860561124</v>
      </c>
      <c r="BH68" s="6">
        <v>5.78491694784522</v>
      </c>
      <c r="BI68" s="6">
        <v>7.9719076534824396</v>
      </c>
      <c r="BJ68">
        <v>409.5</v>
      </c>
      <c r="BK68" s="6">
        <v>1.9205391799854272</v>
      </c>
      <c r="BL68" s="6">
        <v>19.205391799854272</v>
      </c>
      <c r="BM68" s="6">
        <v>192.05391799854272</v>
      </c>
      <c r="BO68" s="8"/>
      <c r="BP68" s="8"/>
    </row>
    <row r="69" spans="1:68" x14ac:dyDescent="0.2">
      <c r="A69">
        <v>68</v>
      </c>
      <c r="B69" t="s">
        <v>51</v>
      </c>
      <c r="C69" t="s">
        <v>74</v>
      </c>
      <c r="D69" t="s">
        <v>75</v>
      </c>
      <c r="E69" s="5">
        <v>0.15</v>
      </c>
      <c r="F69" s="5">
        <v>0.49</v>
      </c>
      <c r="G69" t="s">
        <v>76</v>
      </c>
      <c r="H69" t="s">
        <v>77</v>
      </c>
      <c r="I69" t="s">
        <v>78</v>
      </c>
      <c r="J69" t="s">
        <v>79</v>
      </c>
      <c r="K69">
        <v>1.1825019999999999</v>
      </c>
      <c r="L69">
        <v>124.480564</v>
      </c>
      <c r="M69" t="s">
        <v>58</v>
      </c>
      <c r="N69" t="s">
        <v>59</v>
      </c>
      <c r="O69" t="s">
        <v>60</v>
      </c>
      <c r="P69" t="s">
        <v>70</v>
      </c>
      <c r="Q69" t="s">
        <v>80</v>
      </c>
      <c r="R69" t="s">
        <v>63</v>
      </c>
      <c r="S69">
        <v>2012</v>
      </c>
      <c r="T69">
        <v>30</v>
      </c>
      <c r="U69">
        <v>20</v>
      </c>
      <c r="V69">
        <v>2042</v>
      </c>
      <c r="W69">
        <v>10</v>
      </c>
      <c r="X69">
        <v>2032</v>
      </c>
      <c r="Y69" s="8">
        <v>46369930.381927714</v>
      </c>
      <c r="Z69" s="8">
        <v>1.5456643460642572</v>
      </c>
      <c r="AA69" s="8">
        <v>26.18521821750965</v>
      </c>
      <c r="AB69">
        <v>30</v>
      </c>
      <c r="AC69" s="5">
        <v>0.32558823529411701</v>
      </c>
      <c r="AD69" s="5">
        <v>0.65948483401478297</v>
      </c>
      <c r="AE69" s="7">
        <v>173312.61437908496</v>
      </c>
      <c r="AF69" s="6">
        <v>1.02176276669576</v>
      </c>
      <c r="AG69" s="6">
        <v>55.404343670165701</v>
      </c>
      <c r="AH69" s="6">
        <v>35.933146955321703</v>
      </c>
      <c r="AI69" s="6">
        <v>0.217801095351357</v>
      </c>
      <c r="AJ69" s="6">
        <v>0.231772032223413</v>
      </c>
      <c r="AK69" s="6">
        <v>5.1712328767123301</v>
      </c>
      <c r="AL69" s="6">
        <v>0.12999999999999901</v>
      </c>
      <c r="AM69" s="6">
        <v>36.288721874384201</v>
      </c>
      <c r="AN69" s="6">
        <v>41.466151864257441</v>
      </c>
      <c r="AO69" s="6">
        <v>62.92</v>
      </c>
      <c r="AP69" s="6">
        <v>26.6312781256158</v>
      </c>
      <c r="AQ69" s="6">
        <v>21.453848135742561</v>
      </c>
      <c r="AR69" s="7">
        <v>1879700.081</v>
      </c>
      <c r="AS69" s="6">
        <v>53</v>
      </c>
      <c r="AT69" s="6">
        <v>158.24250000000001</v>
      </c>
      <c r="AU69" s="6">
        <v>119.60672443966899</v>
      </c>
      <c r="AV69" s="6">
        <v>189.9325</v>
      </c>
      <c r="AW69" s="6">
        <v>150.56918960250201</v>
      </c>
      <c r="AX69" s="6">
        <v>22.402518149882599</v>
      </c>
      <c r="AY69" s="7">
        <v>123.6534063777718</v>
      </c>
      <c r="AZ69" s="7">
        <v>65.948483401478299</v>
      </c>
      <c r="BA69" s="7">
        <v>241.12414243665501</v>
      </c>
      <c r="BB69" s="7">
        <v>345.57005302374631</v>
      </c>
      <c r="BC69" s="6">
        <v>15.0384806545343</v>
      </c>
      <c r="BD69" s="6">
        <v>15.3453736282161</v>
      </c>
      <c r="BE69" s="6">
        <v>0.57248062015503798</v>
      </c>
      <c r="BF69" s="6">
        <v>1.38992760477438</v>
      </c>
      <c r="BG69" s="6">
        <v>0.79570661715184499</v>
      </c>
      <c r="BH69" s="6">
        <v>8.0367251409338998</v>
      </c>
      <c r="BI69" s="6">
        <v>41.629731750078903</v>
      </c>
      <c r="BJ69">
        <v>39</v>
      </c>
      <c r="BK69" s="6">
        <v>0.17708437637124924</v>
      </c>
      <c r="BL69" s="6">
        <v>1.7708437637124925</v>
      </c>
      <c r="BM69" s="6">
        <v>17.708437637124923</v>
      </c>
      <c r="BO69" s="8"/>
      <c r="BP69" s="8"/>
    </row>
    <row r="70" spans="1:68" x14ac:dyDescent="0.2">
      <c r="A70">
        <v>69</v>
      </c>
      <c r="B70" t="s">
        <v>51</v>
      </c>
      <c r="C70" t="s">
        <v>150</v>
      </c>
      <c r="D70" t="s">
        <v>151</v>
      </c>
      <c r="E70" s="5">
        <v>0.4</v>
      </c>
      <c r="F70" s="5">
        <v>0.27</v>
      </c>
      <c r="G70" t="s">
        <v>449</v>
      </c>
      <c r="H70" t="s">
        <v>450</v>
      </c>
      <c r="I70" t="s">
        <v>451</v>
      </c>
      <c r="J70" t="s">
        <v>452</v>
      </c>
      <c r="K70">
        <v>-5.6236347000000002</v>
      </c>
      <c r="L70">
        <v>119.550822</v>
      </c>
      <c r="M70" t="s">
        <v>58</v>
      </c>
      <c r="N70" t="s">
        <v>59</v>
      </c>
      <c r="O70" t="s">
        <v>60</v>
      </c>
      <c r="P70" t="s">
        <v>70</v>
      </c>
      <c r="Q70" t="s">
        <v>71</v>
      </c>
      <c r="R70" t="s">
        <v>63</v>
      </c>
      <c r="S70">
        <v>2017</v>
      </c>
      <c r="T70">
        <v>25</v>
      </c>
      <c r="U70">
        <v>20</v>
      </c>
      <c r="V70">
        <v>2042</v>
      </c>
      <c r="W70">
        <v>10</v>
      </c>
      <c r="X70">
        <v>2032</v>
      </c>
      <c r="Y70" s="8">
        <v>168937329.09438163</v>
      </c>
      <c r="Z70" s="8">
        <v>1.6893732909438164</v>
      </c>
      <c r="AA70" s="8">
        <v>31.711149971439713</v>
      </c>
      <c r="AB70">
        <v>100</v>
      </c>
      <c r="AC70" s="5">
        <v>0.35019230769230703</v>
      </c>
      <c r="AD70" s="5">
        <v>0.65948483401478297</v>
      </c>
      <c r="AE70" s="7">
        <v>577708.71459694987</v>
      </c>
      <c r="AF70" s="6">
        <v>0.92215667308249005</v>
      </c>
      <c r="AG70" s="6">
        <v>56.767961132673399</v>
      </c>
      <c r="AH70" s="6">
        <v>34.264935905092599</v>
      </c>
      <c r="AI70" s="6">
        <v>0.217801095351357</v>
      </c>
      <c r="AJ70" s="6">
        <v>0.19241553762465999</v>
      </c>
      <c r="AK70" s="6">
        <v>5.1712328767123301</v>
      </c>
      <c r="AL70" s="6">
        <v>0.12999999999999901</v>
      </c>
      <c r="AM70" s="6">
        <v>34.597443166718598</v>
      </c>
      <c r="AN70" s="6">
        <v>39.758584319429588</v>
      </c>
      <c r="AO70" s="6">
        <v>63.7</v>
      </c>
      <c r="AP70" s="6">
        <v>29.102556833281405</v>
      </c>
      <c r="AQ70" s="6">
        <v>23.941415680570415</v>
      </c>
      <c r="AR70" s="7">
        <v>2475000</v>
      </c>
      <c r="AS70" s="6">
        <v>53</v>
      </c>
      <c r="AT70" s="6">
        <v>158.24250000000001</v>
      </c>
      <c r="AU70" s="6">
        <v>134.25070940970599</v>
      </c>
      <c r="AV70" s="6">
        <v>189.9325</v>
      </c>
      <c r="AW70" s="6">
        <v>168.57956497288399</v>
      </c>
      <c r="AX70" s="6">
        <v>29.637632370150701</v>
      </c>
      <c r="AY70" s="7">
        <v>412.17802125923936</v>
      </c>
      <c r="AZ70" s="7">
        <v>219.82827800492768</v>
      </c>
      <c r="BA70" s="7">
        <v>803.74714145551673</v>
      </c>
      <c r="BB70" s="7">
        <v>1151.900176745821</v>
      </c>
      <c r="BC70" s="6">
        <v>15.0384806545343</v>
      </c>
      <c r="BD70" s="6">
        <v>12.876776997844001</v>
      </c>
      <c r="BE70" s="6">
        <v>0.52</v>
      </c>
      <c r="BF70" s="6">
        <v>2.4282670487286802</v>
      </c>
      <c r="BG70" s="6">
        <v>1.26269886533891</v>
      </c>
      <c r="BH70" s="6">
        <v>9.0668688759289893</v>
      </c>
      <c r="BI70" s="6">
        <v>17.890068730427199</v>
      </c>
      <c r="BJ70">
        <v>130</v>
      </c>
      <c r="BK70" s="6">
        <v>0.53273794626348503</v>
      </c>
      <c r="BL70" s="6">
        <v>5.3273794626348501</v>
      </c>
      <c r="BM70" s="6">
        <v>53.273794626348504</v>
      </c>
      <c r="BO70" s="8"/>
      <c r="BP70" s="8"/>
    </row>
    <row r="71" spans="1:68" x14ac:dyDescent="0.2">
      <c r="A71">
        <v>70</v>
      </c>
      <c r="B71" t="s">
        <v>51</v>
      </c>
      <c r="C71" t="s">
        <v>209</v>
      </c>
      <c r="D71" t="s">
        <v>96</v>
      </c>
      <c r="E71" s="5">
        <v>0.45</v>
      </c>
      <c r="F71" s="5">
        <v>0.52</v>
      </c>
      <c r="G71" t="s">
        <v>257</v>
      </c>
      <c r="H71" t="s">
        <v>258</v>
      </c>
      <c r="I71" t="s">
        <v>261</v>
      </c>
      <c r="J71" t="s">
        <v>260</v>
      </c>
      <c r="K71">
        <v>-1.1703600000000001</v>
      </c>
      <c r="L71">
        <v>116.78872</v>
      </c>
      <c r="M71" t="s">
        <v>58</v>
      </c>
      <c r="N71" t="s">
        <v>59</v>
      </c>
      <c r="O71" t="s">
        <v>60</v>
      </c>
      <c r="P71" t="s">
        <v>70</v>
      </c>
      <c r="Q71" t="s">
        <v>80</v>
      </c>
      <c r="R71" t="s">
        <v>63</v>
      </c>
      <c r="S71">
        <v>2017</v>
      </c>
      <c r="T71">
        <v>25</v>
      </c>
      <c r="U71">
        <v>20</v>
      </c>
      <c r="V71">
        <v>2042</v>
      </c>
      <c r="W71">
        <v>10</v>
      </c>
      <c r="X71">
        <v>2032</v>
      </c>
      <c r="Y71" s="8">
        <v>165343886.25874558</v>
      </c>
      <c r="Z71" s="8">
        <v>1.5031262387158688</v>
      </c>
      <c r="AA71" s="8">
        <v>22.359605881787282</v>
      </c>
      <c r="AB71">
        <v>110</v>
      </c>
      <c r="AC71" s="5">
        <v>0.34029411764705803</v>
      </c>
      <c r="AD71" s="5">
        <v>0.78499450686047101</v>
      </c>
      <c r="AE71" s="7">
        <v>756420.70681074983</v>
      </c>
      <c r="AF71" s="6">
        <v>0.97759863798001201</v>
      </c>
      <c r="AG71" s="6">
        <v>55.194051448676397</v>
      </c>
      <c r="AH71" s="6">
        <v>34.297358693902702</v>
      </c>
      <c r="AI71" s="6">
        <v>0.217801095351357</v>
      </c>
      <c r="AJ71" s="6">
        <v>0.211921050292187</v>
      </c>
      <c r="AK71" s="6">
        <v>5.1712328767123301</v>
      </c>
      <c r="AL71" s="6">
        <v>0.12999999999999901</v>
      </c>
      <c r="AM71" s="6">
        <v>34.643057303023603</v>
      </c>
      <c r="AN71" s="6">
        <v>39.810512620907218</v>
      </c>
      <c r="AO71" s="6">
        <v>56.368000000000002</v>
      </c>
      <c r="AP71" s="6">
        <v>21.724942696976399</v>
      </c>
      <c r="AQ71" s="6">
        <v>16.557487379092784</v>
      </c>
      <c r="AR71" s="7">
        <v>1980000</v>
      </c>
      <c r="AS71" s="6">
        <v>53</v>
      </c>
      <c r="AT71" s="6">
        <v>158.24250000000001</v>
      </c>
      <c r="AU71" s="6">
        <v>126.681058525523</v>
      </c>
      <c r="AV71" s="6">
        <v>189.9325</v>
      </c>
      <c r="AW71" s="6">
        <v>159.044526008476</v>
      </c>
      <c r="AX71" s="6">
        <v>26.865956888555498</v>
      </c>
      <c r="AY71" s="7">
        <v>539.68372346657384</v>
      </c>
      <c r="AZ71" s="7">
        <v>287.83131918217271</v>
      </c>
      <c r="BA71" s="7">
        <v>1052.383260759819</v>
      </c>
      <c r="BB71" s="7">
        <v>1508.2361125145851</v>
      </c>
      <c r="BC71" s="6">
        <v>15.0384806545343</v>
      </c>
      <c r="BD71" s="6">
        <v>14.047607393483601</v>
      </c>
      <c r="BE71" s="6">
        <v>0.57248062015503798</v>
      </c>
      <c r="BF71" s="6">
        <v>1.2238527118478699</v>
      </c>
      <c r="BG71" s="6">
        <v>0.700631959457097</v>
      </c>
      <c r="BH71" s="6">
        <v>1.5408921853628501</v>
      </c>
      <c r="BI71" s="6">
        <v>6.2409353862775498</v>
      </c>
      <c r="BJ71">
        <v>143</v>
      </c>
      <c r="BK71" s="6">
        <v>0.73947585271806704</v>
      </c>
      <c r="BL71" s="6">
        <v>7.3947585271806702</v>
      </c>
      <c r="BM71" s="6">
        <v>73.947585271806702</v>
      </c>
      <c r="BO71" s="8"/>
      <c r="BP71" s="8"/>
    </row>
    <row r="72" spans="1:68" x14ac:dyDescent="0.2">
      <c r="A72">
        <v>71</v>
      </c>
      <c r="B72" t="s">
        <v>51</v>
      </c>
      <c r="C72" t="s">
        <v>150</v>
      </c>
      <c r="D72" t="s">
        <v>151</v>
      </c>
      <c r="E72" s="5">
        <v>0.4</v>
      </c>
      <c r="F72" s="5">
        <v>0.27</v>
      </c>
      <c r="G72" t="s">
        <v>449</v>
      </c>
      <c r="H72" t="s">
        <v>450</v>
      </c>
      <c r="I72" t="s">
        <v>453</v>
      </c>
      <c r="J72" t="s">
        <v>452</v>
      </c>
      <c r="K72">
        <v>-5.6236347000000002</v>
      </c>
      <c r="L72">
        <v>119.550822</v>
      </c>
      <c r="M72" t="s">
        <v>58</v>
      </c>
      <c r="N72" t="s">
        <v>59</v>
      </c>
      <c r="O72" t="s">
        <v>60</v>
      </c>
      <c r="P72" t="s">
        <v>70</v>
      </c>
      <c r="Q72" t="s">
        <v>71</v>
      </c>
      <c r="R72" t="s">
        <v>63</v>
      </c>
      <c r="S72">
        <v>2018</v>
      </c>
      <c r="T72">
        <v>25</v>
      </c>
      <c r="U72">
        <v>21</v>
      </c>
      <c r="V72">
        <v>2043</v>
      </c>
      <c r="W72">
        <v>10</v>
      </c>
      <c r="X72">
        <v>2033</v>
      </c>
      <c r="Y72" s="8">
        <v>156134402.08350462</v>
      </c>
      <c r="Z72" s="8">
        <v>1.5613440208350462</v>
      </c>
      <c r="AA72" s="8">
        <v>29.46887449642626</v>
      </c>
      <c r="AB72">
        <v>100</v>
      </c>
      <c r="AC72" s="5">
        <v>0.352115384615384</v>
      </c>
      <c r="AD72" s="5">
        <v>0.65948483401478297</v>
      </c>
      <c r="AE72" s="7">
        <v>577708.71459694987</v>
      </c>
      <c r="AF72" s="6">
        <v>0.91711994106246297</v>
      </c>
      <c r="AG72" s="6">
        <v>56.767961132673399</v>
      </c>
      <c r="AH72" s="6">
        <v>34.083205300321701</v>
      </c>
      <c r="AI72" s="6">
        <v>0.217801095351357</v>
      </c>
      <c r="AJ72" s="6">
        <v>0.19030225833873499</v>
      </c>
      <c r="AK72" s="6">
        <v>5.1712328767123301</v>
      </c>
      <c r="AL72" s="6">
        <v>0.12999999999999901</v>
      </c>
      <c r="AM72" s="6">
        <v>34.414597433855</v>
      </c>
      <c r="AN72" s="6">
        <v>39.57474043537276</v>
      </c>
      <c r="AO72" s="6">
        <v>61.3</v>
      </c>
      <c r="AP72" s="6">
        <v>26.885402566144997</v>
      </c>
      <c r="AQ72" s="6">
        <v>21.725259564627237</v>
      </c>
      <c r="AR72" s="7">
        <v>2611125</v>
      </c>
      <c r="AS72" s="6">
        <v>53</v>
      </c>
      <c r="AT72" s="6">
        <v>158.24250000000001</v>
      </c>
      <c r="AU72" s="6">
        <v>135.186215051809</v>
      </c>
      <c r="AV72" s="6">
        <v>189.9325</v>
      </c>
      <c r="AW72" s="6">
        <v>169.70379323263899</v>
      </c>
      <c r="AX72" s="6">
        <v>30.264534524400201</v>
      </c>
      <c r="AY72" s="7">
        <v>412.17802125923936</v>
      </c>
      <c r="AZ72" s="7">
        <v>219.82827800492768</v>
      </c>
      <c r="BA72" s="7">
        <v>803.74714145551673</v>
      </c>
      <c r="BB72" s="7">
        <v>1151.900176745821</v>
      </c>
      <c r="BC72" s="6">
        <v>15.0384806545343</v>
      </c>
      <c r="BD72" s="6">
        <v>12.736509481336499</v>
      </c>
      <c r="BE72" s="6">
        <v>0.52</v>
      </c>
      <c r="BF72" s="6">
        <v>2.4282670487286802</v>
      </c>
      <c r="BG72" s="6">
        <v>1.26269886533891</v>
      </c>
      <c r="BH72" s="6">
        <v>1.74138141619787</v>
      </c>
      <c r="BI72" s="6">
        <v>3.89268808710308</v>
      </c>
      <c r="BJ72">
        <v>130</v>
      </c>
      <c r="BK72" s="6">
        <v>0.5298281822824259</v>
      </c>
      <c r="BL72" s="6">
        <v>5.2982818228242587</v>
      </c>
      <c r="BM72" s="6">
        <v>52.982818228242586</v>
      </c>
      <c r="BO72" s="8"/>
      <c r="BP72" s="8"/>
    </row>
    <row r="73" spans="1:68" x14ac:dyDescent="0.2">
      <c r="A73">
        <v>72</v>
      </c>
      <c r="B73" t="s">
        <v>51</v>
      </c>
      <c r="C73" t="s">
        <v>307</v>
      </c>
      <c r="D73" t="s">
        <v>88</v>
      </c>
      <c r="E73" s="5">
        <v>0.35</v>
      </c>
      <c r="F73" s="5">
        <v>-0.01</v>
      </c>
      <c r="G73" t="s">
        <v>104</v>
      </c>
      <c r="H73" t="s">
        <v>480</v>
      </c>
      <c r="I73" t="s">
        <v>481</v>
      </c>
      <c r="J73" t="s">
        <v>482</v>
      </c>
      <c r="K73">
        <v>-1.0765499999999999</v>
      </c>
      <c r="L73">
        <v>100.3724</v>
      </c>
      <c r="M73" t="s">
        <v>58</v>
      </c>
      <c r="N73" t="s">
        <v>59</v>
      </c>
      <c r="O73" t="s">
        <v>60</v>
      </c>
      <c r="P73" t="s">
        <v>70</v>
      </c>
      <c r="Q73" t="s">
        <v>80</v>
      </c>
      <c r="R73" t="s">
        <v>63</v>
      </c>
      <c r="S73">
        <v>2013</v>
      </c>
      <c r="T73">
        <v>30</v>
      </c>
      <c r="U73">
        <v>21</v>
      </c>
      <c r="V73">
        <v>2043</v>
      </c>
      <c r="W73">
        <v>10</v>
      </c>
      <c r="X73">
        <v>2033</v>
      </c>
      <c r="Y73" s="8">
        <v>131869197.10505003</v>
      </c>
      <c r="Z73" s="8">
        <v>1.1774035455808038</v>
      </c>
      <c r="AA73" s="8">
        <v>36.17448450931645</v>
      </c>
      <c r="AB73">
        <v>112</v>
      </c>
      <c r="AC73" s="5">
        <v>0.378529411764705</v>
      </c>
      <c r="AD73" s="5">
        <v>0.42277691219569102</v>
      </c>
      <c r="AE73" s="7">
        <v>414794.88409343635</v>
      </c>
      <c r="AF73" s="6">
        <v>0.87883555641934197</v>
      </c>
      <c r="AG73" s="6">
        <v>55.194051448676397</v>
      </c>
      <c r="AH73" s="6">
        <v>30.9318779648526</v>
      </c>
      <c r="AI73" s="6">
        <v>0.217801095351357</v>
      </c>
      <c r="AJ73" s="6">
        <v>0.19669881321941099</v>
      </c>
      <c r="AK73" s="6">
        <v>4.7031963470319598</v>
      </c>
      <c r="AL73" s="6">
        <v>0.12</v>
      </c>
      <c r="AM73" s="6">
        <v>31.245531904802402</v>
      </c>
      <c r="AN73" s="6">
        <v>35.951773125103969</v>
      </c>
      <c r="AO73" s="6">
        <v>62.92</v>
      </c>
      <c r="AP73" s="6">
        <v>31.6744680951976</v>
      </c>
      <c r="AQ73" s="6">
        <v>26.968226874896033</v>
      </c>
      <c r="AR73" s="7">
        <v>1618629.179</v>
      </c>
      <c r="AS73" s="6">
        <v>53</v>
      </c>
      <c r="AT73" s="6">
        <v>158.24250000000001</v>
      </c>
      <c r="AU73" s="6">
        <v>144.74898337951299</v>
      </c>
      <c r="AV73" s="6">
        <v>189.9325</v>
      </c>
      <c r="AW73" s="6">
        <v>180.75505689477799</v>
      </c>
      <c r="AX73" s="6">
        <v>39.171063160672901</v>
      </c>
      <c r="AY73" s="7">
        <v>295.94383853698366</v>
      </c>
      <c r="AZ73" s="7">
        <v>157.83671388639132</v>
      </c>
      <c r="BA73" s="7">
        <v>577.0904851471181</v>
      </c>
      <c r="BB73" s="7">
        <v>827.06438076469055</v>
      </c>
      <c r="BC73" s="6">
        <v>15.0384806545343</v>
      </c>
      <c r="BD73" s="6">
        <v>13.0730011494817</v>
      </c>
      <c r="BE73" s="6">
        <v>0.57248062015503798</v>
      </c>
      <c r="BF73" s="6">
        <v>1.67053065083138</v>
      </c>
      <c r="BG73" s="6">
        <v>0.95634642297595396</v>
      </c>
      <c r="BH73" s="6">
        <v>13.7384093168078</v>
      </c>
      <c r="BI73" s="6">
        <v>54.053451478149903</v>
      </c>
      <c r="BJ73">
        <v>145.6</v>
      </c>
      <c r="BK73" s="6">
        <v>0.36453649276215161</v>
      </c>
      <c r="BL73" s="6">
        <v>3.6453649276215163</v>
      </c>
      <c r="BM73" s="6">
        <v>36.45364927621516</v>
      </c>
      <c r="BO73" s="8"/>
      <c r="BP73" s="8"/>
    </row>
    <row r="74" spans="1:68" x14ac:dyDescent="0.2">
      <c r="A74">
        <v>73</v>
      </c>
      <c r="B74" t="s">
        <v>51</v>
      </c>
      <c r="C74" t="s">
        <v>82</v>
      </c>
      <c r="D74" t="s">
        <v>53</v>
      </c>
      <c r="E74" s="5">
        <v>0.59</v>
      </c>
      <c r="F74" s="5">
        <v>0.03</v>
      </c>
      <c r="G74" t="s">
        <v>357</v>
      </c>
      <c r="H74" t="s">
        <v>358</v>
      </c>
      <c r="I74" t="s">
        <v>359</v>
      </c>
      <c r="J74" t="s">
        <v>360</v>
      </c>
      <c r="K74">
        <v>-7.0242000000000004</v>
      </c>
      <c r="L74">
        <v>106.54640000000001</v>
      </c>
      <c r="M74" t="s">
        <v>58</v>
      </c>
      <c r="N74" t="s">
        <v>59</v>
      </c>
      <c r="O74" t="s">
        <v>60</v>
      </c>
      <c r="P74" t="s">
        <v>70</v>
      </c>
      <c r="Q74" t="s">
        <v>71</v>
      </c>
      <c r="R74" t="s">
        <v>63</v>
      </c>
      <c r="S74">
        <v>2013</v>
      </c>
      <c r="T74">
        <v>30</v>
      </c>
      <c r="U74">
        <v>21</v>
      </c>
      <c r="V74">
        <v>2043</v>
      </c>
      <c r="W74">
        <v>10</v>
      </c>
      <c r="X74">
        <v>2033</v>
      </c>
      <c r="Y74" s="8">
        <v>562897918.29093635</v>
      </c>
      <c r="Z74" s="8">
        <v>1.6082797665455324</v>
      </c>
      <c r="AA74" s="8">
        <v>30.3888840266311</v>
      </c>
      <c r="AB74">
        <v>350</v>
      </c>
      <c r="AC74" s="5">
        <v>0.34250000000000003</v>
      </c>
      <c r="AD74" s="5">
        <v>0.64075389811249295</v>
      </c>
      <c r="AE74" s="7">
        <v>1964551.4516129033</v>
      </c>
      <c r="AF74" s="6">
        <v>0.94286927412786403</v>
      </c>
      <c r="AG74" s="6">
        <v>55.194051448676397</v>
      </c>
      <c r="AH74" s="6">
        <v>34.066024278990596</v>
      </c>
      <c r="AI74" s="6">
        <v>0.217801095351357</v>
      </c>
      <c r="AJ74" s="6">
        <v>0.20123069726389201</v>
      </c>
      <c r="AK74" s="6">
        <v>5.1712328767123301</v>
      </c>
      <c r="AL74" s="6">
        <v>0.12999999999999901</v>
      </c>
      <c r="AM74" s="6">
        <v>34.403118341559399</v>
      </c>
      <c r="AN74" s="6">
        <v>39.568487852966825</v>
      </c>
      <c r="AO74" s="6">
        <v>62.92</v>
      </c>
      <c r="AP74" s="6">
        <v>28.516881658440603</v>
      </c>
      <c r="AQ74" s="6">
        <v>23.351512147033176</v>
      </c>
      <c r="AR74" s="7">
        <v>1322056</v>
      </c>
      <c r="AS74" s="6">
        <v>53</v>
      </c>
      <c r="AT74" s="6">
        <v>158.24250000000001</v>
      </c>
      <c r="AU74" s="6">
        <v>131.50715903558199</v>
      </c>
      <c r="AV74" s="6">
        <v>189.9325</v>
      </c>
      <c r="AW74" s="6">
        <v>165.081124128151</v>
      </c>
      <c r="AX74" s="6">
        <v>28.876630030380099</v>
      </c>
      <c r="AY74" s="7">
        <v>1401.6491521210783</v>
      </c>
      <c r="AZ74" s="7">
        <v>747.54621446457509</v>
      </c>
      <c r="BA74" s="7">
        <v>2733.2158466361025</v>
      </c>
      <c r="BB74" s="7">
        <v>3917.1421637943736</v>
      </c>
      <c r="BC74" s="6">
        <v>15.0384806545343</v>
      </c>
      <c r="BD74" s="6">
        <v>13.4616740238218</v>
      </c>
      <c r="BE74" s="6">
        <v>0.52</v>
      </c>
      <c r="BF74" s="6">
        <v>2.5646853846981301</v>
      </c>
      <c r="BG74" s="6">
        <v>1.3336364000430301</v>
      </c>
      <c r="BH74" s="6">
        <v>39.312309019644601</v>
      </c>
      <c r="BI74" s="6">
        <v>50.922823706534402</v>
      </c>
      <c r="BJ74">
        <v>455</v>
      </c>
      <c r="BK74" s="6">
        <v>1.8523152011691</v>
      </c>
      <c r="BL74" s="6">
        <v>18.523152011691</v>
      </c>
      <c r="BM74" s="6">
        <v>185.23152011690999</v>
      </c>
      <c r="BO74" s="8"/>
      <c r="BP74" s="8"/>
    </row>
    <row r="75" spans="1:68" x14ac:dyDescent="0.2">
      <c r="A75">
        <v>74</v>
      </c>
      <c r="B75" t="s">
        <v>51</v>
      </c>
      <c r="C75" t="s">
        <v>82</v>
      </c>
      <c r="D75" t="s">
        <v>53</v>
      </c>
      <c r="E75" s="5">
        <v>0.59</v>
      </c>
      <c r="F75" s="5">
        <v>0.03</v>
      </c>
      <c r="G75" t="s">
        <v>361</v>
      </c>
      <c r="H75" t="s">
        <v>358</v>
      </c>
      <c r="I75" t="s">
        <v>362</v>
      </c>
      <c r="J75" t="s">
        <v>360</v>
      </c>
      <c r="K75">
        <v>-7.0242000000000004</v>
      </c>
      <c r="L75">
        <v>106.54640000000001</v>
      </c>
      <c r="M75" t="s">
        <v>58</v>
      </c>
      <c r="N75" t="s">
        <v>59</v>
      </c>
      <c r="O75" t="s">
        <v>60</v>
      </c>
      <c r="P75" t="s">
        <v>70</v>
      </c>
      <c r="Q75" t="s">
        <v>71</v>
      </c>
      <c r="R75" t="s">
        <v>63</v>
      </c>
      <c r="S75">
        <v>2013</v>
      </c>
      <c r="T75">
        <v>30</v>
      </c>
      <c r="U75">
        <v>21</v>
      </c>
      <c r="V75">
        <v>2043</v>
      </c>
      <c r="W75">
        <v>10</v>
      </c>
      <c r="X75">
        <v>2033</v>
      </c>
      <c r="Y75" s="8">
        <v>562897918.29093635</v>
      </c>
      <c r="Z75" s="8">
        <v>1.6082797665455324</v>
      </c>
      <c r="AA75" s="8">
        <v>30.3888840266311</v>
      </c>
      <c r="AB75">
        <v>350</v>
      </c>
      <c r="AC75" s="5">
        <v>0.34250000000000003</v>
      </c>
      <c r="AD75" s="5">
        <v>0.64075389811249295</v>
      </c>
      <c r="AE75" s="7">
        <v>1964551.4516129033</v>
      </c>
      <c r="AF75" s="6">
        <v>0.94286927412786403</v>
      </c>
      <c r="AG75" s="6">
        <v>55.194051448676397</v>
      </c>
      <c r="AH75" s="6">
        <v>34.066024278990596</v>
      </c>
      <c r="AI75" s="6">
        <v>0.217801095351357</v>
      </c>
      <c r="AJ75" s="6">
        <v>0.20123069726389201</v>
      </c>
      <c r="AK75" s="6">
        <v>5.1712328767123301</v>
      </c>
      <c r="AL75" s="6">
        <v>0.12999999999999901</v>
      </c>
      <c r="AM75" s="6">
        <v>34.403118341559399</v>
      </c>
      <c r="AN75" s="6">
        <v>39.568487852966825</v>
      </c>
      <c r="AO75" s="6">
        <v>62.92</v>
      </c>
      <c r="AP75" s="6">
        <v>28.516881658440603</v>
      </c>
      <c r="AQ75" s="6">
        <v>23.351512147033176</v>
      </c>
      <c r="AR75" s="7">
        <v>1322056</v>
      </c>
      <c r="AS75" s="6">
        <v>53</v>
      </c>
      <c r="AT75" s="6">
        <v>158.24250000000001</v>
      </c>
      <c r="AU75" s="6">
        <v>131.50715903558199</v>
      </c>
      <c r="AV75" s="6">
        <v>189.9325</v>
      </c>
      <c r="AW75" s="6">
        <v>165.081124128151</v>
      </c>
      <c r="AX75" s="6">
        <v>28.876630030380099</v>
      </c>
      <c r="AY75" s="7">
        <v>1401.6491521210783</v>
      </c>
      <c r="AZ75" s="7">
        <v>747.54621446457509</v>
      </c>
      <c r="BA75" s="7">
        <v>2733.2158466361025</v>
      </c>
      <c r="BB75" s="7">
        <v>3917.1421637943736</v>
      </c>
      <c r="BC75" s="6">
        <v>15.0384806545343</v>
      </c>
      <c r="BD75" s="6">
        <v>13.4616740238218</v>
      </c>
      <c r="BE75" s="6">
        <v>0.52</v>
      </c>
      <c r="BF75" s="6">
        <v>2.5646853846981301</v>
      </c>
      <c r="BG75" s="6">
        <v>1.3336364000430301</v>
      </c>
      <c r="BH75" s="6">
        <v>39.312309019644601</v>
      </c>
      <c r="BI75" s="6">
        <v>50.922823706534402</v>
      </c>
      <c r="BJ75">
        <v>455</v>
      </c>
      <c r="BK75" s="6">
        <v>1.8523152011691</v>
      </c>
      <c r="BL75" s="6">
        <v>18.523152011691</v>
      </c>
      <c r="BM75" s="6">
        <v>185.23152011690999</v>
      </c>
      <c r="BO75" s="8"/>
      <c r="BP75" s="8"/>
    </row>
    <row r="76" spans="1:68" x14ac:dyDescent="0.2">
      <c r="A76">
        <v>75</v>
      </c>
      <c r="B76" t="s">
        <v>51</v>
      </c>
      <c r="C76" t="s">
        <v>74</v>
      </c>
      <c r="D76" t="s">
        <v>75</v>
      </c>
      <c r="E76" s="5">
        <v>0.4</v>
      </c>
      <c r="F76" s="5">
        <v>0.49</v>
      </c>
      <c r="G76" t="s">
        <v>506</v>
      </c>
      <c r="H76" t="s">
        <v>507</v>
      </c>
      <c r="I76" t="s">
        <v>510</v>
      </c>
      <c r="J76" t="s">
        <v>509</v>
      </c>
      <c r="K76">
        <v>1.1825019999999999</v>
      </c>
      <c r="L76">
        <v>124.480564</v>
      </c>
      <c r="M76" t="s">
        <v>58</v>
      </c>
      <c r="N76" t="s">
        <v>59</v>
      </c>
      <c r="O76" t="s">
        <v>60</v>
      </c>
      <c r="P76" t="s">
        <v>70</v>
      </c>
      <c r="Q76" t="s">
        <v>80</v>
      </c>
      <c r="R76" t="s">
        <v>63</v>
      </c>
      <c r="S76">
        <v>2018</v>
      </c>
      <c r="T76">
        <v>25</v>
      </c>
      <c r="U76">
        <v>21</v>
      </c>
      <c r="V76">
        <v>2043</v>
      </c>
      <c r="W76">
        <v>10</v>
      </c>
      <c r="X76">
        <v>2033</v>
      </c>
      <c r="Y76" s="8">
        <v>46718167.126639552</v>
      </c>
      <c r="Z76" s="8">
        <v>1.5572722375546517</v>
      </c>
      <c r="AA76" s="8">
        <v>27.812064240668771</v>
      </c>
      <c r="AB76">
        <v>30</v>
      </c>
      <c r="AC76" s="5">
        <v>0.34323529411764597</v>
      </c>
      <c r="AD76" s="5">
        <v>0.65948483401478297</v>
      </c>
      <c r="AE76" s="7">
        <v>173312.61437908496</v>
      </c>
      <c r="AF76" s="6">
        <v>0.96922006978991004</v>
      </c>
      <c r="AG76" s="6">
        <v>55.404343670165701</v>
      </c>
      <c r="AH76" s="6">
        <v>34.135731321581801</v>
      </c>
      <c r="AI76" s="6">
        <v>0.217801095351357</v>
      </c>
      <c r="AJ76" s="6">
        <v>0.20825783407574699</v>
      </c>
      <c r="AK76" s="6">
        <v>5.1712328767123301</v>
      </c>
      <c r="AL76" s="6">
        <v>0.12999999999999901</v>
      </c>
      <c r="AM76" s="6">
        <v>34.479557546942999</v>
      </c>
      <c r="AN76" s="6">
        <v>39.645222032369873</v>
      </c>
      <c r="AO76" s="6">
        <v>61.3</v>
      </c>
      <c r="AP76" s="6">
        <v>26.820442453056998</v>
      </c>
      <c r="AQ76" s="6">
        <v>21.654777967630125</v>
      </c>
      <c r="AR76" s="7">
        <v>2611125</v>
      </c>
      <c r="AS76" s="6">
        <v>53</v>
      </c>
      <c r="AT76" s="6">
        <v>158.24250000000001</v>
      </c>
      <c r="AU76" s="6">
        <v>127.940514579132</v>
      </c>
      <c r="AV76" s="6">
        <v>189.9325</v>
      </c>
      <c r="AW76" s="6">
        <v>160.58418252610801</v>
      </c>
      <c r="AX76" s="6">
        <v>27.5289169260855</v>
      </c>
      <c r="AY76" s="7">
        <v>123.6534063777718</v>
      </c>
      <c r="AZ76" s="7">
        <v>65.948483401478299</v>
      </c>
      <c r="BA76" s="7">
        <v>241.12414243665501</v>
      </c>
      <c r="BB76" s="7">
        <v>345.57005302374631</v>
      </c>
      <c r="BC76" s="6">
        <v>15.0384806545343</v>
      </c>
      <c r="BD76" s="6">
        <v>13.8078713963788</v>
      </c>
      <c r="BE76" s="6">
        <v>0.57248062015503798</v>
      </c>
      <c r="BF76" s="6">
        <v>1.38992760477438</v>
      </c>
      <c r="BG76" s="6">
        <v>0.79570661715184499</v>
      </c>
      <c r="BH76" s="6">
        <v>3.88478179795937</v>
      </c>
      <c r="BI76" s="6">
        <v>22.0242743149273</v>
      </c>
      <c r="BJ76">
        <v>39</v>
      </c>
      <c r="BK76" s="6">
        <v>0.16797806420396849</v>
      </c>
      <c r="BL76" s="6">
        <v>1.679780642039685</v>
      </c>
      <c r="BM76" s="6">
        <v>16.797806420396849</v>
      </c>
      <c r="BO76" s="8"/>
      <c r="BP76" s="8"/>
    </row>
    <row r="77" spans="1:68" x14ac:dyDescent="0.2">
      <c r="A77">
        <v>76</v>
      </c>
      <c r="B77" t="s">
        <v>51</v>
      </c>
      <c r="C77" t="s">
        <v>150</v>
      </c>
      <c r="D77" t="s">
        <v>151</v>
      </c>
      <c r="E77" s="5">
        <v>0.4</v>
      </c>
      <c r="F77" s="5">
        <v>0.27</v>
      </c>
      <c r="G77" t="s">
        <v>152</v>
      </c>
      <c r="H77" t="s">
        <v>153</v>
      </c>
      <c r="I77" t="s">
        <v>156</v>
      </c>
      <c r="J77" t="s">
        <v>155</v>
      </c>
      <c r="K77">
        <v>-4.2932899999999998</v>
      </c>
      <c r="L77">
        <v>119.63135</v>
      </c>
      <c r="M77" t="s">
        <v>58</v>
      </c>
      <c r="N77" t="s">
        <v>59</v>
      </c>
      <c r="O77" t="s">
        <v>60</v>
      </c>
      <c r="P77" t="s">
        <v>70</v>
      </c>
      <c r="Q77" t="s">
        <v>71</v>
      </c>
      <c r="R77" t="s">
        <v>63</v>
      </c>
      <c r="S77">
        <v>2013</v>
      </c>
      <c r="T77">
        <v>30</v>
      </c>
      <c r="U77">
        <v>21</v>
      </c>
      <c r="V77">
        <v>2043</v>
      </c>
      <c r="W77">
        <v>10</v>
      </c>
      <c r="X77">
        <v>2033</v>
      </c>
      <c r="Y77" s="8">
        <v>80031377.825811744</v>
      </c>
      <c r="Z77" s="8">
        <v>1.6006275565162347</v>
      </c>
      <c r="AA77" s="8">
        <v>29.385283655560713</v>
      </c>
      <c r="AB77">
        <v>50</v>
      </c>
      <c r="AC77" s="5">
        <v>0.34250000000000003</v>
      </c>
      <c r="AD77" s="5">
        <v>0.65948483401478297</v>
      </c>
      <c r="AE77" s="7">
        <v>288854.35729847493</v>
      </c>
      <c r="AF77" s="6">
        <v>0.94286927412786403</v>
      </c>
      <c r="AG77" s="6">
        <v>56.767961132673399</v>
      </c>
      <c r="AH77" s="6">
        <v>35.0122882323762</v>
      </c>
      <c r="AI77" s="6">
        <v>0.217801095351357</v>
      </c>
      <c r="AJ77" s="6">
        <v>0.20123069726389201</v>
      </c>
      <c r="AK77" s="6">
        <v>5.1712328767123301</v>
      </c>
      <c r="AL77" s="6">
        <v>0.12999999999999901</v>
      </c>
      <c r="AM77" s="6">
        <v>35.349382294944903</v>
      </c>
      <c r="AN77" s="6">
        <v>40.514751806352422</v>
      </c>
      <c r="AO77" s="6">
        <v>62.92</v>
      </c>
      <c r="AP77" s="6">
        <v>27.570617705055099</v>
      </c>
      <c r="AQ77" s="6">
        <v>22.40524819364758</v>
      </c>
      <c r="AR77" s="7">
        <v>1983083.585</v>
      </c>
      <c r="AS77" s="6">
        <v>53</v>
      </c>
      <c r="AT77" s="6">
        <v>158.24250000000001</v>
      </c>
      <c r="AU77" s="6">
        <v>130.508686841296</v>
      </c>
      <c r="AV77" s="6">
        <v>189.9325</v>
      </c>
      <c r="AW77" s="6">
        <v>164.08265193386501</v>
      </c>
      <c r="AX77" s="6">
        <v>27.1793253277723</v>
      </c>
      <c r="AY77" s="7">
        <v>206.08901062961968</v>
      </c>
      <c r="AZ77" s="7">
        <v>109.91413900246384</v>
      </c>
      <c r="BA77" s="7">
        <v>401.87357072775836</v>
      </c>
      <c r="BB77" s="7">
        <v>575.9500883729105</v>
      </c>
      <c r="BC77" s="6">
        <v>15.0384806545343</v>
      </c>
      <c r="BD77" s="6">
        <v>13.4616740238218</v>
      </c>
      <c r="BE77" s="6">
        <v>0.52</v>
      </c>
      <c r="BF77" s="6">
        <v>2.0531829159989501</v>
      </c>
      <c r="BG77" s="6">
        <v>1.0676551163194501</v>
      </c>
      <c r="BH77" s="6">
        <v>1.6854401039060101</v>
      </c>
      <c r="BI77" s="6">
        <v>4.4509086806266804</v>
      </c>
      <c r="BJ77">
        <v>65</v>
      </c>
      <c r="BK77" s="6">
        <v>0.27235189819468369</v>
      </c>
      <c r="BL77" s="6">
        <v>2.7235189819468371</v>
      </c>
      <c r="BM77" s="6">
        <v>27.235189819468371</v>
      </c>
      <c r="BO77" s="8"/>
      <c r="BP77" s="8"/>
    </row>
    <row r="78" spans="1:68" x14ac:dyDescent="0.2">
      <c r="A78">
        <v>77</v>
      </c>
      <c r="B78" t="s">
        <v>51</v>
      </c>
      <c r="C78" t="s">
        <v>82</v>
      </c>
      <c r="D78" t="s">
        <v>53</v>
      </c>
      <c r="E78" s="5">
        <v>0.59</v>
      </c>
      <c r="F78" s="5">
        <v>0.03</v>
      </c>
      <c r="G78" t="s">
        <v>363</v>
      </c>
      <c r="H78" t="s">
        <v>358</v>
      </c>
      <c r="I78" t="s">
        <v>364</v>
      </c>
      <c r="J78" t="s">
        <v>360</v>
      </c>
      <c r="K78">
        <v>-7.0242000000000004</v>
      </c>
      <c r="L78">
        <v>106.54640000000001</v>
      </c>
      <c r="M78" t="s">
        <v>58</v>
      </c>
      <c r="N78" t="s">
        <v>59</v>
      </c>
      <c r="O78" t="s">
        <v>60</v>
      </c>
      <c r="P78" t="s">
        <v>70</v>
      </c>
      <c r="Q78" t="s">
        <v>71</v>
      </c>
      <c r="R78" t="s">
        <v>63</v>
      </c>
      <c r="S78">
        <v>2013</v>
      </c>
      <c r="T78">
        <v>30</v>
      </c>
      <c r="U78">
        <v>21</v>
      </c>
      <c r="V78">
        <v>2043</v>
      </c>
      <c r="W78">
        <v>10</v>
      </c>
      <c r="X78">
        <v>2033</v>
      </c>
      <c r="Y78" s="8">
        <v>562897918.29093635</v>
      </c>
      <c r="Z78" s="8">
        <v>1.6082797665455324</v>
      </c>
      <c r="AA78" s="8">
        <v>30.3888840266311</v>
      </c>
      <c r="AB78">
        <v>350</v>
      </c>
      <c r="AC78" s="5">
        <v>0.34250000000000003</v>
      </c>
      <c r="AD78" s="5">
        <v>0.64075389811249295</v>
      </c>
      <c r="AE78" s="7">
        <v>1964551.4516129033</v>
      </c>
      <c r="AF78" s="6">
        <v>0.94286927412786403</v>
      </c>
      <c r="AG78" s="6">
        <v>55.194051448676397</v>
      </c>
      <c r="AH78" s="6">
        <v>34.066024278990596</v>
      </c>
      <c r="AI78" s="6">
        <v>0.217801095351357</v>
      </c>
      <c r="AJ78" s="6">
        <v>0.20123069726389201</v>
      </c>
      <c r="AK78" s="6">
        <v>5.1712328767123301</v>
      </c>
      <c r="AL78" s="6">
        <v>0.12999999999999901</v>
      </c>
      <c r="AM78" s="6">
        <v>34.403118341559399</v>
      </c>
      <c r="AN78" s="6">
        <v>39.568487852966825</v>
      </c>
      <c r="AO78" s="6">
        <v>62.92</v>
      </c>
      <c r="AP78" s="6">
        <v>28.516881658440603</v>
      </c>
      <c r="AQ78" s="6">
        <v>23.351512147033176</v>
      </c>
      <c r="AR78" s="7">
        <v>1322056</v>
      </c>
      <c r="AS78" s="6">
        <v>53</v>
      </c>
      <c r="AT78" s="6">
        <v>158.24250000000001</v>
      </c>
      <c r="AU78" s="6">
        <v>131.50715903558199</v>
      </c>
      <c r="AV78" s="6">
        <v>189.9325</v>
      </c>
      <c r="AW78" s="6">
        <v>165.081124128151</v>
      </c>
      <c r="AX78" s="6">
        <v>28.876630030380099</v>
      </c>
      <c r="AY78" s="7">
        <v>1401.6491521210783</v>
      </c>
      <c r="AZ78" s="7">
        <v>747.54621446457509</v>
      </c>
      <c r="BA78" s="7">
        <v>2733.2158466361025</v>
      </c>
      <c r="BB78" s="7">
        <v>3917.1421637943736</v>
      </c>
      <c r="BC78" s="6">
        <v>15.0384806545343</v>
      </c>
      <c r="BD78" s="6">
        <v>13.4616740238218</v>
      </c>
      <c r="BE78" s="6">
        <v>0.52</v>
      </c>
      <c r="BF78" s="6">
        <v>2.5646853846981301</v>
      </c>
      <c r="BG78" s="6">
        <v>1.3336364000430301</v>
      </c>
      <c r="BH78" s="6">
        <v>39.312309019644601</v>
      </c>
      <c r="BI78" s="6">
        <v>50.922823706534402</v>
      </c>
      <c r="BJ78">
        <v>455</v>
      </c>
      <c r="BK78" s="6">
        <v>1.8523152011691</v>
      </c>
      <c r="BL78" s="6">
        <v>18.523152011691</v>
      </c>
      <c r="BM78" s="6">
        <v>185.23152011690999</v>
      </c>
      <c r="BO78" s="8"/>
      <c r="BP78" s="8"/>
    </row>
    <row r="79" spans="1:68" x14ac:dyDescent="0.2">
      <c r="A79">
        <v>78</v>
      </c>
      <c r="B79" t="s">
        <v>51</v>
      </c>
      <c r="C79" t="s">
        <v>95</v>
      </c>
      <c r="D79" t="s">
        <v>96</v>
      </c>
      <c r="E79" s="5">
        <v>0.45</v>
      </c>
      <c r="F79" s="5">
        <v>-0.09</v>
      </c>
      <c r="G79" t="s">
        <v>238</v>
      </c>
      <c r="H79" t="s">
        <v>98</v>
      </c>
      <c r="I79" t="s">
        <v>239</v>
      </c>
      <c r="J79" t="s">
        <v>100</v>
      </c>
      <c r="K79">
        <v>-3.9265336</v>
      </c>
      <c r="L79">
        <v>115.105805</v>
      </c>
      <c r="M79" t="s">
        <v>101</v>
      </c>
      <c r="N79" t="s">
        <v>59</v>
      </c>
      <c r="O79" t="s">
        <v>60</v>
      </c>
      <c r="P79" t="s">
        <v>101</v>
      </c>
      <c r="Q79" t="s">
        <v>71</v>
      </c>
      <c r="R79" t="s">
        <v>63</v>
      </c>
      <c r="S79">
        <v>2013</v>
      </c>
      <c r="T79">
        <v>30</v>
      </c>
      <c r="U79">
        <v>21</v>
      </c>
      <c r="V79">
        <v>2043</v>
      </c>
      <c r="W79">
        <v>10</v>
      </c>
      <c r="X79">
        <v>2033</v>
      </c>
      <c r="Y79" s="8">
        <v>80163564.694625735</v>
      </c>
      <c r="Z79" s="8">
        <v>1.2332856106865497</v>
      </c>
      <c r="AA79" s="8">
        <v>13.98537350760625</v>
      </c>
      <c r="AB79">
        <v>65</v>
      </c>
      <c r="AC79" s="5">
        <v>0.34250000000000003</v>
      </c>
      <c r="AD79" s="5">
        <v>0.78499450686047101</v>
      </c>
      <c r="AE79" s="7">
        <v>446975.87220635219</v>
      </c>
      <c r="AF79" s="6">
        <v>1.2823863037190499</v>
      </c>
      <c r="AG79" s="6">
        <v>55.194051448676397</v>
      </c>
      <c r="AH79" s="6">
        <v>44.711656866175197</v>
      </c>
      <c r="AI79" s="6">
        <v>0.217801095351357</v>
      </c>
      <c r="AJ79" s="6">
        <v>0.27369169527530501</v>
      </c>
      <c r="AK79" s="6">
        <v>3.6039861151566099</v>
      </c>
      <c r="AL79" s="6">
        <v>3.4961424951266902</v>
      </c>
      <c r="AM79" s="6">
        <v>45.123323261196298</v>
      </c>
      <c r="AN79" s="6">
        <v>52.0854771717338</v>
      </c>
      <c r="AO79" s="6">
        <v>62.92</v>
      </c>
      <c r="AP79" s="6">
        <v>17.796676738803704</v>
      </c>
      <c r="AQ79" s="6">
        <v>10.834522828266202</v>
      </c>
      <c r="AR79" s="7">
        <v>1712337</v>
      </c>
      <c r="AS79" s="6">
        <v>53</v>
      </c>
      <c r="AT79" s="6">
        <v>158.24250000000001</v>
      </c>
      <c r="AU79" s="6">
        <v>88.337825188192696</v>
      </c>
      <c r="AV79" s="6">
        <v>189.9325</v>
      </c>
      <c r="AW79" s="6">
        <v>113.02294542428599</v>
      </c>
      <c r="AX79" s="6">
        <v>5.9227431237047101</v>
      </c>
      <c r="AY79" s="7">
        <v>318.90401841206636</v>
      </c>
      <c r="AZ79" s="7">
        <v>170.08214315310207</v>
      </c>
      <c r="BA79" s="7">
        <v>621.86283590352934</v>
      </c>
      <c r="BB79" s="7">
        <v>891.23043012225492</v>
      </c>
      <c r="BC79" s="6">
        <v>15.0384806545343</v>
      </c>
      <c r="BD79" s="6">
        <v>18.3090772676283</v>
      </c>
      <c r="BE79" s="6">
        <v>0.57248062015503798</v>
      </c>
      <c r="BF79" s="6">
        <v>1.2250817625188299</v>
      </c>
      <c r="BG79" s="6">
        <v>0.70133556714740897</v>
      </c>
      <c r="BH79" s="6">
        <v>17.348321812825301</v>
      </c>
      <c r="BI79" s="6">
        <v>39.279293568712298</v>
      </c>
      <c r="BJ79">
        <v>84.5</v>
      </c>
      <c r="BK79" s="6">
        <v>0.57319573661030243</v>
      </c>
      <c r="BL79" s="6">
        <v>5.7319573661030248</v>
      </c>
      <c r="BM79" s="6">
        <v>57.319573661030248</v>
      </c>
      <c r="BO79" s="8"/>
      <c r="BP79" s="8"/>
    </row>
    <row r="80" spans="1:68" x14ac:dyDescent="0.2">
      <c r="A80">
        <v>79</v>
      </c>
      <c r="B80" t="s">
        <v>51</v>
      </c>
      <c r="C80" t="s">
        <v>95</v>
      </c>
      <c r="D80" t="s">
        <v>96</v>
      </c>
      <c r="E80" s="5">
        <v>0.45</v>
      </c>
      <c r="F80" s="5">
        <v>-0.09</v>
      </c>
      <c r="G80" t="s">
        <v>238</v>
      </c>
      <c r="H80" t="s">
        <v>98</v>
      </c>
      <c r="I80" t="s">
        <v>240</v>
      </c>
      <c r="J80" t="s">
        <v>100</v>
      </c>
      <c r="K80">
        <v>-3.9265336</v>
      </c>
      <c r="L80">
        <v>115.105805</v>
      </c>
      <c r="M80" t="s">
        <v>101</v>
      </c>
      <c r="N80" t="s">
        <v>59</v>
      </c>
      <c r="O80" t="s">
        <v>60</v>
      </c>
      <c r="P80" t="s">
        <v>101</v>
      </c>
      <c r="Q80" t="s">
        <v>71</v>
      </c>
      <c r="R80" t="s">
        <v>63</v>
      </c>
      <c r="S80">
        <v>2013</v>
      </c>
      <c r="T80">
        <v>30</v>
      </c>
      <c r="U80">
        <v>21</v>
      </c>
      <c r="V80">
        <v>2043</v>
      </c>
      <c r="W80">
        <v>10</v>
      </c>
      <c r="X80">
        <v>2033</v>
      </c>
      <c r="Y80" s="8">
        <v>80163564.694625735</v>
      </c>
      <c r="Z80" s="8">
        <v>1.2332856106865497</v>
      </c>
      <c r="AA80" s="8">
        <v>13.98537350760625</v>
      </c>
      <c r="AB80">
        <v>65</v>
      </c>
      <c r="AC80" s="5">
        <v>0.34250000000000003</v>
      </c>
      <c r="AD80" s="5">
        <v>0.78499450686047101</v>
      </c>
      <c r="AE80" s="7">
        <v>446975.87220635219</v>
      </c>
      <c r="AF80" s="6">
        <v>1.2823863037190499</v>
      </c>
      <c r="AG80" s="6">
        <v>55.194051448676397</v>
      </c>
      <c r="AH80" s="6">
        <v>44.711656866175197</v>
      </c>
      <c r="AI80" s="6">
        <v>0.217801095351357</v>
      </c>
      <c r="AJ80" s="6">
        <v>0.27369169527530501</v>
      </c>
      <c r="AK80" s="6">
        <v>3.6039861151566099</v>
      </c>
      <c r="AL80" s="6">
        <v>3.4961424951266902</v>
      </c>
      <c r="AM80" s="6">
        <v>45.123323261196298</v>
      </c>
      <c r="AN80" s="6">
        <v>52.0854771717338</v>
      </c>
      <c r="AO80" s="6">
        <v>62.92</v>
      </c>
      <c r="AP80" s="6">
        <v>17.796676738803704</v>
      </c>
      <c r="AQ80" s="6">
        <v>10.834522828266202</v>
      </c>
      <c r="AR80" s="7">
        <v>1712337</v>
      </c>
      <c r="AS80" s="6">
        <v>53</v>
      </c>
      <c r="AT80" s="6">
        <v>158.24250000000001</v>
      </c>
      <c r="AU80" s="6">
        <v>88.337825188192696</v>
      </c>
      <c r="AV80" s="6">
        <v>189.9325</v>
      </c>
      <c r="AW80" s="6">
        <v>113.02294542428599</v>
      </c>
      <c r="AX80" s="6">
        <v>5.9227431237047101</v>
      </c>
      <c r="AY80" s="7">
        <v>318.90401841206636</v>
      </c>
      <c r="AZ80" s="7">
        <v>170.08214315310207</v>
      </c>
      <c r="BA80" s="7">
        <v>621.86283590352934</v>
      </c>
      <c r="BB80" s="7">
        <v>891.23043012225492</v>
      </c>
      <c r="BC80" s="6">
        <v>15.0384806545343</v>
      </c>
      <c r="BD80" s="6">
        <v>18.3090772676283</v>
      </c>
      <c r="BE80" s="6">
        <v>0.57248062015503798</v>
      </c>
      <c r="BF80" s="6">
        <v>1.2250817625188299</v>
      </c>
      <c r="BG80" s="6">
        <v>0.70133556714740897</v>
      </c>
      <c r="BH80" s="6">
        <v>17.348321812825301</v>
      </c>
      <c r="BI80" s="6">
        <v>39.279293568712298</v>
      </c>
      <c r="BJ80">
        <v>84.5</v>
      </c>
      <c r="BK80" s="6">
        <v>0.57319573661030243</v>
      </c>
      <c r="BL80" s="6">
        <v>5.7319573661030248</v>
      </c>
      <c r="BM80" s="6">
        <v>57.319573661030248</v>
      </c>
      <c r="BO80" s="8"/>
      <c r="BP80" s="8"/>
    </row>
    <row r="81" spans="1:68" x14ac:dyDescent="0.2">
      <c r="A81">
        <v>80</v>
      </c>
      <c r="B81" t="s">
        <v>51</v>
      </c>
      <c r="C81" t="s">
        <v>301</v>
      </c>
      <c r="D81" t="s">
        <v>88</v>
      </c>
      <c r="E81" s="5">
        <v>0.35</v>
      </c>
      <c r="F81" s="5">
        <v>0.06</v>
      </c>
      <c r="G81" t="s">
        <v>434</v>
      </c>
      <c r="H81" t="s">
        <v>303</v>
      </c>
      <c r="I81" t="s">
        <v>304</v>
      </c>
      <c r="J81" t="s">
        <v>305</v>
      </c>
      <c r="K81">
        <v>4.1073602999999999</v>
      </c>
      <c r="L81">
        <v>96.198940199999996</v>
      </c>
      <c r="M81" t="s">
        <v>58</v>
      </c>
      <c r="N81" t="s">
        <v>59</v>
      </c>
      <c r="O81" t="s">
        <v>60</v>
      </c>
      <c r="P81" t="s">
        <v>70</v>
      </c>
      <c r="Q81" t="s">
        <v>71</v>
      </c>
      <c r="R81" t="s">
        <v>63</v>
      </c>
      <c r="S81">
        <v>2013</v>
      </c>
      <c r="T81">
        <v>30</v>
      </c>
      <c r="U81">
        <v>21</v>
      </c>
      <c r="V81">
        <v>2043</v>
      </c>
      <c r="W81">
        <v>10</v>
      </c>
      <c r="X81">
        <v>2033</v>
      </c>
      <c r="Y81" s="8">
        <v>116727796.93028247</v>
      </c>
      <c r="Z81" s="8">
        <v>1.0611617902752952</v>
      </c>
      <c r="AA81" s="8">
        <v>30.3888840266311</v>
      </c>
      <c r="AB81">
        <v>110</v>
      </c>
      <c r="AC81" s="5">
        <v>0.34250000000000003</v>
      </c>
      <c r="AD81" s="5">
        <v>0.42277691219569102</v>
      </c>
      <c r="AE81" s="7">
        <v>407387.83259176789</v>
      </c>
      <c r="AF81" s="6">
        <v>0.94286927412786403</v>
      </c>
      <c r="AG81" s="6">
        <v>55.194051448676397</v>
      </c>
      <c r="AH81" s="6">
        <v>34.066024278990596</v>
      </c>
      <c r="AI81" s="6">
        <v>0.217801095351357</v>
      </c>
      <c r="AJ81" s="6">
        <v>0.20123069726389201</v>
      </c>
      <c r="AK81" s="6">
        <v>5.1712328767123301</v>
      </c>
      <c r="AL81" s="6">
        <v>0.12999999999999901</v>
      </c>
      <c r="AM81" s="6">
        <v>34.403118341559399</v>
      </c>
      <c r="AN81" s="6">
        <v>39.568487852966825</v>
      </c>
      <c r="AO81" s="6">
        <v>62.92</v>
      </c>
      <c r="AP81" s="6">
        <v>28.516881658440603</v>
      </c>
      <c r="AQ81" s="6">
        <v>23.351512147033176</v>
      </c>
      <c r="AR81" s="7">
        <v>1707653.784</v>
      </c>
      <c r="AS81" s="6">
        <v>53</v>
      </c>
      <c r="AT81" s="6">
        <v>158.24250000000001</v>
      </c>
      <c r="AU81" s="6">
        <v>131.50715903558199</v>
      </c>
      <c r="AV81" s="6">
        <v>189.9325</v>
      </c>
      <c r="AW81" s="6">
        <v>165.081124128151</v>
      </c>
      <c r="AX81" s="6">
        <v>28.876630030380099</v>
      </c>
      <c r="AY81" s="7">
        <v>290.65912713453758</v>
      </c>
      <c r="AZ81" s="7">
        <v>155.01820113842007</v>
      </c>
      <c r="BA81" s="7">
        <v>566.78529791234826</v>
      </c>
      <c r="BB81" s="7">
        <v>812.29537396532123</v>
      </c>
      <c r="BC81" s="6">
        <v>15.0384806545343</v>
      </c>
      <c r="BD81" s="6">
        <v>13.4616740238218</v>
      </c>
      <c r="BE81" s="6">
        <v>0.52</v>
      </c>
      <c r="BF81" s="6">
        <v>1.26423538131617</v>
      </c>
      <c r="BG81" s="6">
        <v>0.65740239828441205</v>
      </c>
      <c r="BH81" s="6">
        <v>8.4908084787956302</v>
      </c>
      <c r="BI81" s="6">
        <v>68.637841718368193</v>
      </c>
      <c r="BJ81">
        <v>143</v>
      </c>
      <c r="BK81" s="6">
        <v>0.38411347000432405</v>
      </c>
      <c r="BL81" s="6">
        <v>3.8411347000432405</v>
      </c>
      <c r="BM81" s="6">
        <v>38.411347000432407</v>
      </c>
      <c r="BO81" s="8"/>
      <c r="BP81" s="8"/>
    </row>
    <row r="82" spans="1:68" x14ac:dyDescent="0.2">
      <c r="A82">
        <v>81</v>
      </c>
      <c r="B82" t="s">
        <v>51</v>
      </c>
      <c r="C82" t="s">
        <v>307</v>
      </c>
      <c r="D82" t="s">
        <v>88</v>
      </c>
      <c r="E82" s="5">
        <v>0.35</v>
      </c>
      <c r="F82" s="5">
        <v>-0.01</v>
      </c>
      <c r="G82" t="s">
        <v>104</v>
      </c>
      <c r="H82" t="s">
        <v>480</v>
      </c>
      <c r="I82" t="s">
        <v>483</v>
      </c>
      <c r="J82" t="s">
        <v>482</v>
      </c>
      <c r="K82">
        <v>-1.0765499999999999</v>
      </c>
      <c r="L82">
        <v>100.3724</v>
      </c>
      <c r="M82" t="s">
        <v>58</v>
      </c>
      <c r="N82" t="s">
        <v>59</v>
      </c>
      <c r="O82" t="s">
        <v>60</v>
      </c>
      <c r="P82" t="s">
        <v>70</v>
      </c>
      <c r="Q82" t="s">
        <v>80</v>
      </c>
      <c r="R82" t="s">
        <v>63</v>
      </c>
      <c r="S82">
        <v>2013</v>
      </c>
      <c r="T82">
        <v>30</v>
      </c>
      <c r="U82">
        <v>21</v>
      </c>
      <c r="V82">
        <v>2043</v>
      </c>
      <c r="W82">
        <v>10</v>
      </c>
      <c r="X82">
        <v>2033</v>
      </c>
      <c r="Y82" s="8">
        <v>131869197.10505003</v>
      </c>
      <c r="Z82" s="8">
        <v>1.1774035455808038</v>
      </c>
      <c r="AA82" s="8">
        <v>36.17448450931645</v>
      </c>
      <c r="AB82">
        <v>112</v>
      </c>
      <c r="AC82" s="5">
        <v>0.378529411764705</v>
      </c>
      <c r="AD82" s="5">
        <v>0.42277691219569102</v>
      </c>
      <c r="AE82" s="7">
        <v>414794.88409343635</v>
      </c>
      <c r="AF82" s="6">
        <v>0.87883555641934197</v>
      </c>
      <c r="AG82" s="6">
        <v>55.194051448676397</v>
      </c>
      <c r="AH82" s="6">
        <v>30.9318779648526</v>
      </c>
      <c r="AI82" s="6">
        <v>0.217801095351357</v>
      </c>
      <c r="AJ82" s="6">
        <v>0.19669881321941099</v>
      </c>
      <c r="AK82" s="6">
        <v>4.7031963470319598</v>
      </c>
      <c r="AL82" s="6">
        <v>0.12</v>
      </c>
      <c r="AM82" s="6">
        <v>31.245531904802402</v>
      </c>
      <c r="AN82" s="6">
        <v>35.951773125103969</v>
      </c>
      <c r="AO82" s="6">
        <v>62.92</v>
      </c>
      <c r="AP82" s="6">
        <v>31.6744680951976</v>
      </c>
      <c r="AQ82" s="6">
        <v>26.968226874896033</v>
      </c>
      <c r="AR82" s="7">
        <v>1618629.179</v>
      </c>
      <c r="AS82" s="6">
        <v>53</v>
      </c>
      <c r="AT82" s="6">
        <v>158.24250000000001</v>
      </c>
      <c r="AU82" s="6">
        <v>144.74898337951299</v>
      </c>
      <c r="AV82" s="6">
        <v>189.9325</v>
      </c>
      <c r="AW82" s="6">
        <v>180.75505689477799</v>
      </c>
      <c r="AX82" s="6">
        <v>39.171063160672901</v>
      </c>
      <c r="AY82" s="7">
        <v>295.94383853698366</v>
      </c>
      <c r="AZ82" s="7">
        <v>157.83671388639132</v>
      </c>
      <c r="BA82" s="7">
        <v>577.0904851471181</v>
      </c>
      <c r="BB82" s="7">
        <v>827.06438076469055</v>
      </c>
      <c r="BC82" s="6">
        <v>15.0384806545343</v>
      </c>
      <c r="BD82" s="6">
        <v>13.0730011494817</v>
      </c>
      <c r="BE82" s="6">
        <v>0.57248062015503798</v>
      </c>
      <c r="BF82" s="6">
        <v>1.67053065083138</v>
      </c>
      <c r="BG82" s="6">
        <v>0.95634642297595396</v>
      </c>
      <c r="BH82" s="6">
        <v>13.7384093168078</v>
      </c>
      <c r="BI82" s="6">
        <v>54.053451478149903</v>
      </c>
      <c r="BJ82">
        <v>145.6</v>
      </c>
      <c r="BK82" s="6">
        <v>0.36453649276215161</v>
      </c>
      <c r="BL82" s="6">
        <v>3.6453649276215163</v>
      </c>
      <c r="BM82" s="6">
        <v>36.45364927621516</v>
      </c>
      <c r="BO82" s="8"/>
      <c r="BP82" s="8"/>
    </row>
    <row r="83" spans="1:68" x14ac:dyDescent="0.2">
      <c r="A83">
        <v>82</v>
      </c>
      <c r="B83" t="s">
        <v>51</v>
      </c>
      <c r="C83" t="s">
        <v>150</v>
      </c>
      <c r="D83" t="s">
        <v>151</v>
      </c>
      <c r="E83" s="5">
        <v>0.4</v>
      </c>
      <c r="F83" s="5">
        <v>0.27</v>
      </c>
      <c r="G83" t="s">
        <v>152</v>
      </c>
      <c r="H83" t="s">
        <v>153</v>
      </c>
      <c r="I83" t="s">
        <v>154</v>
      </c>
      <c r="J83" t="s">
        <v>155</v>
      </c>
      <c r="K83">
        <v>-4.2932899999999998</v>
      </c>
      <c r="L83">
        <v>119.63135</v>
      </c>
      <c r="M83" t="s">
        <v>58</v>
      </c>
      <c r="N83" t="s">
        <v>59</v>
      </c>
      <c r="O83" t="s">
        <v>60</v>
      </c>
      <c r="P83" t="s">
        <v>70</v>
      </c>
      <c r="Q83" t="s">
        <v>71</v>
      </c>
      <c r="R83" t="s">
        <v>63</v>
      </c>
      <c r="S83">
        <v>2013</v>
      </c>
      <c r="T83">
        <v>30</v>
      </c>
      <c r="U83">
        <v>21</v>
      </c>
      <c r="V83">
        <v>2043</v>
      </c>
      <c r="W83">
        <v>10</v>
      </c>
      <c r="X83">
        <v>2033</v>
      </c>
      <c r="Y83" s="8">
        <v>80031377.825811744</v>
      </c>
      <c r="Z83" s="8">
        <v>1.6006275565162347</v>
      </c>
      <c r="AA83" s="8">
        <v>29.385283655560713</v>
      </c>
      <c r="AB83">
        <v>50</v>
      </c>
      <c r="AC83" s="5">
        <v>0.34250000000000003</v>
      </c>
      <c r="AD83" s="5">
        <v>0.65948483401478297</v>
      </c>
      <c r="AE83" s="7">
        <v>288854.35729847493</v>
      </c>
      <c r="AF83" s="6">
        <v>0.94286927412786403</v>
      </c>
      <c r="AG83" s="6">
        <v>56.767961132673399</v>
      </c>
      <c r="AH83" s="6">
        <v>35.0122882323762</v>
      </c>
      <c r="AI83" s="6">
        <v>0.217801095351357</v>
      </c>
      <c r="AJ83" s="6">
        <v>0.20123069726389201</v>
      </c>
      <c r="AK83" s="6">
        <v>5.1712328767123301</v>
      </c>
      <c r="AL83" s="6">
        <v>0.12999999999999901</v>
      </c>
      <c r="AM83" s="6">
        <v>35.349382294944903</v>
      </c>
      <c r="AN83" s="6">
        <v>40.514751806352422</v>
      </c>
      <c r="AO83" s="6">
        <v>62.92</v>
      </c>
      <c r="AP83" s="6">
        <v>27.570617705055099</v>
      </c>
      <c r="AQ83" s="6">
        <v>22.40524819364758</v>
      </c>
      <c r="AR83" s="7">
        <v>1983083.585</v>
      </c>
      <c r="AS83" s="6">
        <v>53</v>
      </c>
      <c r="AT83" s="6">
        <v>158.24250000000001</v>
      </c>
      <c r="AU83" s="6">
        <v>130.508686841296</v>
      </c>
      <c r="AV83" s="6">
        <v>189.9325</v>
      </c>
      <c r="AW83" s="6">
        <v>164.08265193386501</v>
      </c>
      <c r="AX83" s="6">
        <v>27.1793253277723</v>
      </c>
      <c r="AY83" s="7">
        <v>206.08901062961968</v>
      </c>
      <c r="AZ83" s="7">
        <v>109.91413900246384</v>
      </c>
      <c r="BA83" s="7">
        <v>401.87357072775836</v>
      </c>
      <c r="BB83" s="7">
        <v>575.9500883729105</v>
      </c>
      <c r="BC83" s="6">
        <v>15.0384806545343</v>
      </c>
      <c r="BD83" s="6">
        <v>13.4616740238218</v>
      </c>
      <c r="BE83" s="6">
        <v>0.52</v>
      </c>
      <c r="BF83" s="6">
        <v>2.0531829159989501</v>
      </c>
      <c r="BG83" s="6">
        <v>1.0676551163194501</v>
      </c>
      <c r="BH83" s="6">
        <v>1.6854401039060101</v>
      </c>
      <c r="BI83" s="6">
        <v>4.4509086806266804</v>
      </c>
      <c r="BJ83">
        <v>65</v>
      </c>
      <c r="BK83" s="6">
        <v>0.27235189819468369</v>
      </c>
      <c r="BL83" s="6">
        <v>2.7235189819468371</v>
      </c>
      <c r="BM83" s="6">
        <v>27.235189819468371</v>
      </c>
      <c r="BO83" s="8"/>
      <c r="BP83" s="8"/>
    </row>
    <row r="84" spans="1:68" x14ac:dyDescent="0.2">
      <c r="A84">
        <v>83</v>
      </c>
      <c r="B84" t="s">
        <v>51</v>
      </c>
      <c r="C84" t="s">
        <v>313</v>
      </c>
      <c r="D84" t="s">
        <v>53</v>
      </c>
      <c r="E84" s="5">
        <v>0.59</v>
      </c>
      <c r="F84" s="5">
        <v>0.98</v>
      </c>
      <c r="G84" t="s">
        <v>458</v>
      </c>
      <c r="H84" t="s">
        <v>455</v>
      </c>
      <c r="I84" t="s">
        <v>459</v>
      </c>
      <c r="J84" t="s">
        <v>457</v>
      </c>
      <c r="K84">
        <v>-6.8105241999999997</v>
      </c>
      <c r="L84">
        <v>111.9955033</v>
      </c>
      <c r="M84" t="s">
        <v>58</v>
      </c>
      <c r="N84" t="s">
        <v>59</v>
      </c>
      <c r="O84" t="s">
        <v>60</v>
      </c>
      <c r="P84" t="s">
        <v>61</v>
      </c>
      <c r="Q84" t="s">
        <v>71</v>
      </c>
      <c r="R84" t="s">
        <v>63</v>
      </c>
      <c r="S84">
        <v>2013</v>
      </c>
      <c r="T84">
        <v>30</v>
      </c>
      <c r="U84">
        <v>21</v>
      </c>
      <c r="V84">
        <v>2043</v>
      </c>
      <c r="W84">
        <v>10</v>
      </c>
      <c r="X84">
        <v>2033</v>
      </c>
      <c r="Y84" s="8">
        <v>476195020.75366962</v>
      </c>
      <c r="Z84" s="8">
        <v>1.3605572021533419</v>
      </c>
      <c r="AA84" s="8">
        <v>20.801633340436279</v>
      </c>
      <c r="AB84">
        <v>350</v>
      </c>
      <c r="AC84" s="5">
        <v>0.34250000000000003</v>
      </c>
      <c r="AD84" s="5">
        <v>0.71032356416787101</v>
      </c>
      <c r="AE84" s="7">
        <v>2177852.0477386927</v>
      </c>
      <c r="AF84" s="6">
        <v>1.05113631452381</v>
      </c>
      <c r="AG84" s="6">
        <v>60.014224166964603</v>
      </c>
      <c r="AH84" s="6">
        <v>40.830310339314501</v>
      </c>
      <c r="AI84" s="6">
        <v>0.217801095351357</v>
      </c>
      <c r="AJ84" s="6">
        <v>0.22433745514369299</v>
      </c>
      <c r="AK84" s="6">
        <v>5.1712328767123301</v>
      </c>
      <c r="AL84" s="6">
        <v>0.12999999999999901</v>
      </c>
      <c r="AM84" s="6">
        <v>41.191184433594103</v>
      </c>
      <c r="AN84" s="6">
        <v>46.355880671170524</v>
      </c>
      <c r="AO84" s="6">
        <v>62.92</v>
      </c>
      <c r="AP84" s="6">
        <v>21.728815566405899</v>
      </c>
      <c r="AQ84" s="6">
        <v>16.564119328829477</v>
      </c>
      <c r="AR84" s="7">
        <v>1322056</v>
      </c>
      <c r="AS84" s="6">
        <v>53</v>
      </c>
      <c r="AT84" s="6">
        <v>158.24250000000001</v>
      </c>
      <c r="AU84" s="6">
        <v>111.499204716764</v>
      </c>
      <c r="AV84" s="6">
        <v>189.9325</v>
      </c>
      <c r="AW84" s="6">
        <v>141.615051404799</v>
      </c>
      <c r="AX84" s="6">
        <v>13.9030904915166</v>
      </c>
      <c r="AY84" s="7">
        <v>1553.8327966172178</v>
      </c>
      <c r="AZ84" s="7">
        <v>828.71082486251623</v>
      </c>
      <c r="BA84" s="7">
        <v>3029.9739534035748</v>
      </c>
      <c r="BB84" s="7">
        <v>4342.4447222795852</v>
      </c>
      <c r="BC84" s="6">
        <v>15.0384806545343</v>
      </c>
      <c r="BD84" s="6">
        <v>15.007440383301899</v>
      </c>
      <c r="BE84" s="6">
        <v>0.52</v>
      </c>
      <c r="BF84" s="6">
        <v>3.6897406234386301</v>
      </c>
      <c r="BG84" s="6">
        <v>1.9186651241880901</v>
      </c>
      <c r="BH84" s="6">
        <v>4.4026743356862603</v>
      </c>
      <c r="BI84" s="6">
        <v>6.2147935504174203</v>
      </c>
      <c r="BJ84">
        <v>455</v>
      </c>
      <c r="BK84" s="6">
        <v>2.2892193750381824</v>
      </c>
      <c r="BL84" s="6">
        <v>22.892193750381825</v>
      </c>
      <c r="BM84" s="6">
        <v>228.92193750381824</v>
      </c>
      <c r="BO84" s="8"/>
      <c r="BP84" s="8"/>
    </row>
    <row r="85" spans="1:68" x14ac:dyDescent="0.2">
      <c r="A85">
        <v>84</v>
      </c>
      <c r="B85" t="s">
        <v>51</v>
      </c>
      <c r="C85" t="s">
        <v>150</v>
      </c>
      <c r="D85" t="s">
        <v>151</v>
      </c>
      <c r="E85" s="5">
        <v>0.4</v>
      </c>
      <c r="F85" s="5">
        <v>0.27</v>
      </c>
      <c r="G85" t="s">
        <v>393</v>
      </c>
      <c r="H85" t="s">
        <v>389</v>
      </c>
      <c r="I85" t="s">
        <v>394</v>
      </c>
      <c r="J85" t="s">
        <v>391</v>
      </c>
      <c r="K85">
        <v>-5.6178809999999997</v>
      </c>
      <c r="L85">
        <v>119.55118950000001</v>
      </c>
      <c r="M85" t="s">
        <v>58</v>
      </c>
      <c r="N85" t="s">
        <v>59</v>
      </c>
      <c r="O85" t="s">
        <v>60</v>
      </c>
      <c r="P85" t="s">
        <v>70</v>
      </c>
      <c r="Q85" t="s">
        <v>71</v>
      </c>
      <c r="R85" t="s">
        <v>63</v>
      </c>
      <c r="S85">
        <v>2018</v>
      </c>
      <c r="T85">
        <v>25</v>
      </c>
      <c r="U85">
        <v>21</v>
      </c>
      <c r="V85">
        <v>2043</v>
      </c>
      <c r="W85">
        <v>10</v>
      </c>
      <c r="X85">
        <v>2033</v>
      </c>
      <c r="Y85" s="8">
        <v>210781442.81273118</v>
      </c>
      <c r="Z85" s="8">
        <v>1.5613440208350458</v>
      </c>
      <c r="AA85" s="8">
        <v>29.468874496426245</v>
      </c>
      <c r="AB85">
        <v>135</v>
      </c>
      <c r="AC85" s="5">
        <v>0.352115384615384</v>
      </c>
      <c r="AD85" s="5">
        <v>0.65948483401478297</v>
      </c>
      <c r="AE85" s="7">
        <v>779906.76470588229</v>
      </c>
      <c r="AF85" s="6">
        <v>0.91711994106246297</v>
      </c>
      <c r="AG85" s="6">
        <v>56.767961132673399</v>
      </c>
      <c r="AH85" s="6">
        <v>34.083205300321701</v>
      </c>
      <c r="AI85" s="6">
        <v>0.217801095351357</v>
      </c>
      <c r="AJ85" s="6">
        <v>0.19030225833873499</v>
      </c>
      <c r="AK85" s="6">
        <v>5.1712328767123301</v>
      </c>
      <c r="AL85" s="6">
        <v>0.12999999999999901</v>
      </c>
      <c r="AM85" s="6">
        <v>34.414597433855</v>
      </c>
      <c r="AN85" s="6">
        <v>39.57474043537276</v>
      </c>
      <c r="AO85" s="6">
        <v>61.3</v>
      </c>
      <c r="AP85" s="6">
        <v>26.885402566144997</v>
      </c>
      <c r="AQ85" s="6">
        <v>21.725259564627237</v>
      </c>
      <c r="AR85" s="7">
        <v>2611125</v>
      </c>
      <c r="AS85" s="6">
        <v>53</v>
      </c>
      <c r="AT85" s="6">
        <v>158.24250000000001</v>
      </c>
      <c r="AU85" s="6">
        <v>135.186215051809</v>
      </c>
      <c r="AV85" s="6">
        <v>189.9325</v>
      </c>
      <c r="AW85" s="6">
        <v>169.70379323263899</v>
      </c>
      <c r="AX85" s="6">
        <v>30.264534524400201</v>
      </c>
      <c r="AY85" s="7">
        <v>556.44032869997307</v>
      </c>
      <c r="AZ85" s="7">
        <v>296.76817530665232</v>
      </c>
      <c r="BA85" s="7">
        <v>1085.0586409649475</v>
      </c>
      <c r="BB85" s="7">
        <v>1555.0652386068582</v>
      </c>
      <c r="BC85" s="6">
        <v>15.0384806545343</v>
      </c>
      <c r="BD85" s="6">
        <v>12.736509481336499</v>
      </c>
      <c r="BE85" s="6">
        <v>0.52</v>
      </c>
      <c r="BF85" s="6">
        <v>2.4282670487286802</v>
      </c>
      <c r="BG85" s="6">
        <v>1.26269886533891</v>
      </c>
      <c r="BH85" s="6">
        <v>1.7361447615647001</v>
      </c>
      <c r="BI85" s="6">
        <v>3.8924897030528798</v>
      </c>
      <c r="BJ85">
        <v>175.5</v>
      </c>
      <c r="BK85" s="6">
        <v>0.71526804608127503</v>
      </c>
      <c r="BL85" s="6">
        <v>7.1526804608127499</v>
      </c>
      <c r="BM85" s="6">
        <v>71.526804608127492</v>
      </c>
      <c r="BO85" s="8"/>
      <c r="BP85" s="8"/>
    </row>
    <row r="86" spans="1:68" x14ac:dyDescent="0.2">
      <c r="A86">
        <v>85</v>
      </c>
      <c r="B86" t="s">
        <v>51</v>
      </c>
      <c r="C86" t="s">
        <v>150</v>
      </c>
      <c r="D86" t="s">
        <v>151</v>
      </c>
      <c r="E86" s="5">
        <v>0.4</v>
      </c>
      <c r="F86" s="5">
        <v>0.27</v>
      </c>
      <c r="G86" t="s">
        <v>393</v>
      </c>
      <c r="H86" t="s">
        <v>389</v>
      </c>
      <c r="I86" t="s">
        <v>395</v>
      </c>
      <c r="J86" t="s">
        <v>391</v>
      </c>
      <c r="K86">
        <v>-5.6178809999999997</v>
      </c>
      <c r="L86">
        <v>119.55118950000001</v>
      </c>
      <c r="M86" t="s">
        <v>58</v>
      </c>
      <c r="N86" t="s">
        <v>59</v>
      </c>
      <c r="O86" t="s">
        <v>60</v>
      </c>
      <c r="P86" t="s">
        <v>70</v>
      </c>
      <c r="Q86" t="s">
        <v>71</v>
      </c>
      <c r="R86" t="s">
        <v>63</v>
      </c>
      <c r="S86">
        <v>2018</v>
      </c>
      <c r="T86">
        <v>25</v>
      </c>
      <c r="U86">
        <v>21</v>
      </c>
      <c r="V86">
        <v>2043</v>
      </c>
      <c r="W86">
        <v>10</v>
      </c>
      <c r="X86">
        <v>2033</v>
      </c>
      <c r="Y86" s="8">
        <v>210781442.81273118</v>
      </c>
      <c r="Z86" s="8">
        <v>1.5613440208350458</v>
      </c>
      <c r="AA86" s="8">
        <v>29.468874496426245</v>
      </c>
      <c r="AB86">
        <v>135</v>
      </c>
      <c r="AC86" s="5">
        <v>0.352115384615384</v>
      </c>
      <c r="AD86" s="5">
        <v>0.65948483401478297</v>
      </c>
      <c r="AE86" s="7">
        <v>779906.76470588229</v>
      </c>
      <c r="AF86" s="6">
        <v>0.91711994106246297</v>
      </c>
      <c r="AG86" s="6">
        <v>56.767961132673399</v>
      </c>
      <c r="AH86" s="6">
        <v>34.083205300321701</v>
      </c>
      <c r="AI86" s="6">
        <v>0.217801095351357</v>
      </c>
      <c r="AJ86" s="6">
        <v>0.19030225833873499</v>
      </c>
      <c r="AK86" s="6">
        <v>5.1712328767123301</v>
      </c>
      <c r="AL86" s="6">
        <v>0.12999999999999901</v>
      </c>
      <c r="AM86" s="6">
        <v>34.414597433855</v>
      </c>
      <c r="AN86" s="6">
        <v>39.57474043537276</v>
      </c>
      <c r="AO86" s="6">
        <v>61.3</v>
      </c>
      <c r="AP86" s="6">
        <v>26.885402566144997</v>
      </c>
      <c r="AQ86" s="6">
        <v>21.725259564627237</v>
      </c>
      <c r="AR86" s="7">
        <v>2611125</v>
      </c>
      <c r="AS86" s="6">
        <v>53</v>
      </c>
      <c r="AT86" s="6">
        <v>158.24250000000001</v>
      </c>
      <c r="AU86" s="6">
        <v>135.186215051809</v>
      </c>
      <c r="AV86" s="6">
        <v>189.9325</v>
      </c>
      <c r="AW86" s="6">
        <v>169.70379323263899</v>
      </c>
      <c r="AX86" s="6">
        <v>30.264534524400201</v>
      </c>
      <c r="AY86" s="7">
        <v>556.44032869997307</v>
      </c>
      <c r="AZ86" s="7">
        <v>296.76817530665232</v>
      </c>
      <c r="BA86" s="7">
        <v>1085.0586409649475</v>
      </c>
      <c r="BB86" s="7">
        <v>1555.0652386068582</v>
      </c>
      <c r="BC86" s="6">
        <v>15.0384806545343</v>
      </c>
      <c r="BD86" s="6">
        <v>12.736509481336499</v>
      </c>
      <c r="BE86" s="6">
        <v>0.52</v>
      </c>
      <c r="BF86" s="6">
        <v>2.4282670487286802</v>
      </c>
      <c r="BG86" s="6">
        <v>1.26269886533891</v>
      </c>
      <c r="BH86" s="6">
        <v>9.0509839788354807</v>
      </c>
      <c r="BI86" s="6">
        <v>17.894850620574299</v>
      </c>
      <c r="BJ86">
        <v>175.5</v>
      </c>
      <c r="BK86" s="6">
        <v>0.71526804608127503</v>
      </c>
      <c r="BL86" s="6">
        <v>7.1526804608127499</v>
      </c>
      <c r="BM86" s="6">
        <v>71.526804608127492</v>
      </c>
      <c r="BO86" s="8"/>
      <c r="BP86" s="8"/>
    </row>
    <row r="87" spans="1:68" x14ac:dyDescent="0.2">
      <c r="A87">
        <v>86</v>
      </c>
      <c r="B87" t="s">
        <v>51</v>
      </c>
      <c r="C87" t="s">
        <v>228</v>
      </c>
      <c r="D87" t="s">
        <v>96</v>
      </c>
      <c r="E87" s="5">
        <v>0.45</v>
      </c>
      <c r="F87" s="5">
        <v>0.15</v>
      </c>
      <c r="G87" t="s">
        <v>345</v>
      </c>
      <c r="H87" t="s">
        <v>346</v>
      </c>
      <c r="I87" t="s">
        <v>347</v>
      </c>
      <c r="J87" t="s">
        <v>348</v>
      </c>
      <c r="K87">
        <v>5.7979999999999997E-2</v>
      </c>
      <c r="L87">
        <v>109.20362</v>
      </c>
      <c r="M87" t="s">
        <v>58</v>
      </c>
      <c r="N87" t="s">
        <v>59</v>
      </c>
      <c r="O87" t="s">
        <v>60</v>
      </c>
      <c r="P87" t="s">
        <v>70</v>
      </c>
      <c r="Q87" t="s">
        <v>71</v>
      </c>
      <c r="R87" t="s">
        <v>63</v>
      </c>
      <c r="S87">
        <v>2018</v>
      </c>
      <c r="T87">
        <v>25</v>
      </c>
      <c r="U87">
        <v>21</v>
      </c>
      <c r="V87">
        <v>2043</v>
      </c>
      <c r="W87">
        <v>10</v>
      </c>
      <c r="X87">
        <v>2033</v>
      </c>
      <c r="Y87" s="8">
        <v>96088767.37921752</v>
      </c>
      <c r="Z87" s="8">
        <v>1.9217753475843504</v>
      </c>
      <c r="AA87" s="8">
        <v>30.472336649468918</v>
      </c>
      <c r="AB87">
        <v>50</v>
      </c>
      <c r="AC87" s="5">
        <v>0.352115384615384</v>
      </c>
      <c r="AD87" s="5">
        <v>0.78499450686047101</v>
      </c>
      <c r="AE87" s="7">
        <v>343827.59400488628</v>
      </c>
      <c r="AF87" s="6">
        <v>0.91711994106246297</v>
      </c>
      <c r="AG87" s="6">
        <v>55.194051448676397</v>
      </c>
      <c r="AH87" s="6">
        <v>33.162910149664803</v>
      </c>
      <c r="AI87" s="6">
        <v>0.217801095351357</v>
      </c>
      <c r="AJ87" s="6">
        <v>0.19030225833873499</v>
      </c>
      <c r="AK87" s="6">
        <v>5.1712328767123301</v>
      </c>
      <c r="AL87" s="6">
        <v>0.12999999999999901</v>
      </c>
      <c r="AM87" s="6">
        <v>33.494302283198103</v>
      </c>
      <c r="AN87" s="6">
        <v>38.654445284715862</v>
      </c>
      <c r="AO87" s="6">
        <v>61.3</v>
      </c>
      <c r="AP87" s="6">
        <v>27.805697716801895</v>
      </c>
      <c r="AQ87" s="6">
        <v>22.645554715284135</v>
      </c>
      <c r="AR87" s="7">
        <v>2088900</v>
      </c>
      <c r="AS87" s="6">
        <v>53</v>
      </c>
      <c r="AT87" s="6">
        <v>158.24250000000001</v>
      </c>
      <c r="AU87" s="6">
        <v>136.184687246094</v>
      </c>
      <c r="AV87" s="6">
        <v>189.9325</v>
      </c>
      <c r="AW87" s="6">
        <v>170.70226542692501</v>
      </c>
      <c r="AX87" s="6">
        <v>31.996038541826199</v>
      </c>
      <c r="AY87" s="7">
        <v>245.31078339389717</v>
      </c>
      <c r="AZ87" s="7">
        <v>130.83241781007851</v>
      </c>
      <c r="BA87" s="7">
        <v>478.35602761809946</v>
      </c>
      <c r="BB87" s="7">
        <v>685.56186932481137</v>
      </c>
      <c r="BC87" s="6">
        <v>15.0384806545343</v>
      </c>
      <c r="BD87" s="6">
        <v>12.736509481336499</v>
      </c>
      <c r="BE87" s="6">
        <v>0.52</v>
      </c>
      <c r="BF87" s="6">
        <v>1.6276645627308299</v>
      </c>
      <c r="BG87" s="6">
        <v>0.846385572620034</v>
      </c>
      <c r="BH87" s="6">
        <v>10.1543036650534</v>
      </c>
      <c r="BI87" s="6">
        <v>36.137468947871099</v>
      </c>
      <c r="BJ87">
        <v>65</v>
      </c>
      <c r="BK87" s="6">
        <v>0.31533114274940971</v>
      </c>
      <c r="BL87" s="6">
        <v>3.153311427494097</v>
      </c>
      <c r="BM87" s="6">
        <v>31.533114274940971</v>
      </c>
      <c r="BO87" s="8"/>
      <c r="BP87" s="8"/>
    </row>
    <row r="88" spans="1:68" x14ac:dyDescent="0.2">
      <c r="A88">
        <v>87</v>
      </c>
      <c r="B88" t="s">
        <v>51</v>
      </c>
      <c r="C88" t="s">
        <v>95</v>
      </c>
      <c r="D88" t="s">
        <v>96</v>
      </c>
      <c r="E88" s="5">
        <v>0.45</v>
      </c>
      <c r="F88" s="5">
        <v>-0.09</v>
      </c>
      <c r="G88" t="s">
        <v>439</v>
      </c>
      <c r="H88" t="s">
        <v>440</v>
      </c>
      <c r="I88" t="s">
        <v>443</v>
      </c>
      <c r="J88" t="s">
        <v>442</v>
      </c>
      <c r="K88">
        <v>-2.1634269100000001</v>
      </c>
      <c r="L88">
        <v>115.4408138</v>
      </c>
      <c r="M88" t="s">
        <v>101</v>
      </c>
      <c r="N88" t="s">
        <v>128</v>
      </c>
      <c r="O88" t="s">
        <v>60</v>
      </c>
      <c r="P88" t="s">
        <v>101</v>
      </c>
      <c r="Q88" t="s">
        <v>71</v>
      </c>
      <c r="R88" t="s">
        <v>63</v>
      </c>
      <c r="S88">
        <v>2019</v>
      </c>
      <c r="T88">
        <v>25</v>
      </c>
      <c r="U88">
        <v>22</v>
      </c>
      <c r="V88">
        <v>2044</v>
      </c>
      <c r="W88">
        <v>10</v>
      </c>
      <c r="X88">
        <v>2034</v>
      </c>
      <c r="Y88" s="8">
        <v>74796347.391018063</v>
      </c>
      <c r="Z88" s="8">
        <v>0.74796347391018059</v>
      </c>
      <c r="AA88" s="8">
        <v>8.7676208688166479</v>
      </c>
      <c r="AB88">
        <v>100</v>
      </c>
      <c r="AC88" s="5">
        <v>0.35403846153846102</v>
      </c>
      <c r="AD88" s="5">
        <v>0.78499450686047101</v>
      </c>
      <c r="AE88" s="7">
        <v>687655.18800977257</v>
      </c>
      <c r="AF88" s="6">
        <v>1.2405889382667701</v>
      </c>
      <c r="AG88" s="6">
        <v>55.194051448676397</v>
      </c>
      <c r="AH88" s="6">
        <v>43.296985647243297</v>
      </c>
      <c r="AI88" s="6">
        <v>0.217801095351357</v>
      </c>
      <c r="AJ88" s="6">
        <v>0.25600088798588599</v>
      </c>
      <c r="AK88" s="6">
        <v>3.6039861151566099</v>
      </c>
      <c r="AL88" s="6">
        <v>3.4961424951266902</v>
      </c>
      <c r="AM88" s="6">
        <v>43.699396848561499</v>
      </c>
      <c r="AN88" s="6">
        <v>50.65311514551248</v>
      </c>
      <c r="AO88" s="6">
        <v>54.43</v>
      </c>
      <c r="AP88" s="6">
        <v>10.730603151438501</v>
      </c>
      <c r="AQ88" s="6">
        <v>3.7768848544875198</v>
      </c>
      <c r="AR88" s="7">
        <v>2203790</v>
      </c>
      <c r="AS88" s="6">
        <v>53</v>
      </c>
      <c r="AT88" s="6">
        <v>158.24250000000001</v>
      </c>
      <c r="AU88" s="6">
        <v>92.456379338553106</v>
      </c>
      <c r="AV88" s="6">
        <v>189.9325</v>
      </c>
      <c r="AW88" s="6">
        <v>117.9740447617</v>
      </c>
      <c r="AX88" s="6">
        <v>7.8791717877287102</v>
      </c>
      <c r="AY88" s="7">
        <v>490.62156678779434</v>
      </c>
      <c r="AZ88" s="7">
        <v>261.66483562015702</v>
      </c>
      <c r="BA88" s="7">
        <v>956.71205523619892</v>
      </c>
      <c r="BB88" s="7">
        <v>1371.1237386496227</v>
      </c>
      <c r="BC88" s="6">
        <v>15.0384806545343</v>
      </c>
      <c r="BD88" s="6">
        <v>17.135112908936001</v>
      </c>
      <c r="BE88" s="6">
        <v>1.74</v>
      </c>
      <c r="BF88" s="6">
        <v>1.22209609387958</v>
      </c>
      <c r="BG88" s="6">
        <v>2.1264472033504802</v>
      </c>
      <c r="BH88" s="6">
        <v>8.7937624633410199</v>
      </c>
      <c r="BI88" s="6">
        <v>25.454579415527501</v>
      </c>
      <c r="BJ88">
        <v>130</v>
      </c>
      <c r="BK88" s="6">
        <v>0.85309741958667995</v>
      </c>
      <c r="BL88" s="6">
        <v>8.5309741958667988</v>
      </c>
      <c r="BM88" s="6">
        <v>85.309741958667985</v>
      </c>
      <c r="BO88" s="8"/>
      <c r="BP88" s="8"/>
    </row>
    <row r="89" spans="1:68" x14ac:dyDescent="0.2">
      <c r="A89">
        <v>88</v>
      </c>
      <c r="B89" t="s">
        <v>51</v>
      </c>
      <c r="C89" t="s">
        <v>209</v>
      </c>
      <c r="D89" t="s">
        <v>96</v>
      </c>
      <c r="E89" s="5">
        <v>0.45</v>
      </c>
      <c r="F89" s="5">
        <v>0.52</v>
      </c>
      <c r="G89" t="s">
        <v>210</v>
      </c>
      <c r="H89" t="s">
        <v>211</v>
      </c>
      <c r="I89" t="s">
        <v>212</v>
      </c>
      <c r="J89" t="s">
        <v>213</v>
      </c>
      <c r="K89">
        <v>-0.37309720000000002</v>
      </c>
      <c r="L89">
        <v>117.0624625</v>
      </c>
      <c r="M89" t="s">
        <v>58</v>
      </c>
      <c r="N89" t="s">
        <v>128</v>
      </c>
      <c r="O89" t="s">
        <v>60</v>
      </c>
      <c r="P89" t="s">
        <v>70</v>
      </c>
      <c r="Q89" t="s">
        <v>71</v>
      </c>
      <c r="R89" t="s">
        <v>63</v>
      </c>
      <c r="S89">
        <v>2014</v>
      </c>
      <c r="T89">
        <v>30</v>
      </c>
      <c r="U89">
        <v>22</v>
      </c>
      <c r="V89">
        <v>2044</v>
      </c>
      <c r="W89">
        <v>10</v>
      </c>
      <c r="X89">
        <v>2034</v>
      </c>
      <c r="Y89" s="8">
        <v>97865706.234504446</v>
      </c>
      <c r="Z89" s="8">
        <v>1.6310951039084074</v>
      </c>
      <c r="AA89" s="8">
        <v>25.298159935559912</v>
      </c>
      <c r="AB89">
        <v>60</v>
      </c>
      <c r="AC89" s="5">
        <v>0.344423076923076</v>
      </c>
      <c r="AD89" s="5">
        <v>0.78499450686047101</v>
      </c>
      <c r="AE89" s="7">
        <v>412593.11280586355</v>
      </c>
      <c r="AF89" s="6">
        <v>0.93760437757691895</v>
      </c>
      <c r="AG89" s="6">
        <v>55.194051448676397</v>
      </c>
      <c r="AH89" s="6">
        <v>33.881363534151497</v>
      </c>
      <c r="AI89" s="6">
        <v>0.217801095351357</v>
      </c>
      <c r="AJ89" s="6">
        <v>0.19897096562650499</v>
      </c>
      <c r="AK89" s="6">
        <v>5.1712328767123301</v>
      </c>
      <c r="AL89" s="6">
        <v>0.12999999999999901</v>
      </c>
      <c r="AM89" s="6">
        <v>34.217291526548102</v>
      </c>
      <c r="AN89" s="6">
        <v>39.381567376490338</v>
      </c>
      <c r="AO89" s="6">
        <v>57.8</v>
      </c>
      <c r="AP89" s="6">
        <v>23.582708473451895</v>
      </c>
      <c r="AQ89" s="6">
        <v>18.418432623509659</v>
      </c>
      <c r="AR89" s="7">
        <v>1673723</v>
      </c>
      <c r="AS89" s="6">
        <v>53</v>
      </c>
      <c r="AT89" s="6">
        <v>158.24250000000001</v>
      </c>
      <c r="AU89" s="6">
        <v>132.44266467768401</v>
      </c>
      <c r="AV89" s="6">
        <v>189.9325</v>
      </c>
      <c r="AW89" s="6">
        <v>166.205352387906</v>
      </c>
      <c r="AX89" s="6">
        <v>29.4906596940539</v>
      </c>
      <c r="AY89" s="7">
        <v>294.37294007267661</v>
      </c>
      <c r="AZ89" s="7">
        <v>156.9989013720942</v>
      </c>
      <c r="BA89" s="7">
        <v>574.02723314171942</v>
      </c>
      <c r="BB89" s="7">
        <v>822.67424318977362</v>
      </c>
      <c r="BC89" s="6">
        <v>15.0384806545343</v>
      </c>
      <c r="BD89" s="6">
        <v>13.3117689930559</v>
      </c>
      <c r="BE89" s="6">
        <v>0.52</v>
      </c>
      <c r="BF89" s="6">
        <v>1.6320322497629101</v>
      </c>
      <c r="BG89" s="6">
        <v>0.84865676987671701</v>
      </c>
      <c r="BH89" s="6">
        <v>11.12899121994</v>
      </c>
      <c r="BI89" s="6">
        <v>46.813372757986599</v>
      </c>
      <c r="BJ89">
        <v>78</v>
      </c>
      <c r="BK89" s="6">
        <v>0.38684910872486516</v>
      </c>
      <c r="BL89" s="6">
        <v>3.8684910872486515</v>
      </c>
      <c r="BM89" s="6">
        <v>38.684910872486512</v>
      </c>
      <c r="BO89" s="8"/>
      <c r="BP89" s="8"/>
    </row>
    <row r="90" spans="1:68" x14ac:dyDescent="0.2">
      <c r="A90">
        <v>89</v>
      </c>
      <c r="B90" t="s">
        <v>51</v>
      </c>
      <c r="C90" t="s">
        <v>283</v>
      </c>
      <c r="D90" t="s">
        <v>88</v>
      </c>
      <c r="E90" s="5">
        <v>0.35</v>
      </c>
      <c r="F90" s="5">
        <v>0.59</v>
      </c>
      <c r="G90" t="s">
        <v>294</v>
      </c>
      <c r="H90" t="s">
        <v>338</v>
      </c>
      <c r="I90" t="s">
        <v>343</v>
      </c>
      <c r="J90" t="s">
        <v>340</v>
      </c>
      <c r="K90">
        <v>4.1207099999999999</v>
      </c>
      <c r="L90">
        <v>98.258229999999998</v>
      </c>
      <c r="M90" t="s">
        <v>58</v>
      </c>
      <c r="N90" t="s">
        <v>59</v>
      </c>
      <c r="O90" t="s">
        <v>60</v>
      </c>
      <c r="P90" t="s">
        <v>70</v>
      </c>
      <c r="Q90" t="s">
        <v>71</v>
      </c>
      <c r="R90" t="s">
        <v>63</v>
      </c>
      <c r="S90">
        <v>2019</v>
      </c>
      <c r="T90">
        <v>25</v>
      </c>
      <c r="U90">
        <v>22</v>
      </c>
      <c r="V90">
        <v>2044</v>
      </c>
      <c r="W90">
        <v>10</v>
      </c>
      <c r="X90">
        <v>2034</v>
      </c>
      <c r="Y90" s="8">
        <v>178595839.69642019</v>
      </c>
      <c r="Z90" s="8">
        <v>0.89297919848210094</v>
      </c>
      <c r="AA90" s="8">
        <v>26.434156498661832</v>
      </c>
      <c r="AB90">
        <v>200</v>
      </c>
      <c r="AC90" s="5">
        <v>0.35403846153846102</v>
      </c>
      <c r="AD90" s="5">
        <v>0.42277691219569102</v>
      </c>
      <c r="AE90" s="7">
        <v>740705.15016685065</v>
      </c>
      <c r="AF90" s="6">
        <v>0.91213793247974995</v>
      </c>
      <c r="AG90" s="6">
        <v>55.194051448676397</v>
      </c>
      <c r="AH90" s="6">
        <v>32.988179540756803</v>
      </c>
      <c r="AI90" s="6">
        <v>0.217801095351357</v>
      </c>
      <c r="AJ90" s="6">
        <v>0.18822360370765601</v>
      </c>
      <c r="AK90" s="6">
        <v>5.1712328767123301</v>
      </c>
      <c r="AL90" s="6">
        <v>0.12999999999999901</v>
      </c>
      <c r="AM90" s="6">
        <v>33.318468760086702</v>
      </c>
      <c r="AN90" s="6">
        <v>38.477636021176792</v>
      </c>
      <c r="AO90" s="6">
        <v>57.288000000000004</v>
      </c>
      <c r="AP90" s="6">
        <v>23.969531239913302</v>
      </c>
      <c r="AQ90" s="6">
        <v>18.810363978823212</v>
      </c>
      <c r="AR90" s="7">
        <v>2020140.375</v>
      </c>
      <c r="AS90" s="6">
        <v>53</v>
      </c>
      <c r="AT90" s="6">
        <v>158.24250000000001</v>
      </c>
      <c r="AU90" s="6">
        <v>137.12019288819701</v>
      </c>
      <c r="AV90" s="6">
        <v>189.9325</v>
      </c>
      <c r="AW90" s="6">
        <v>171.82649368668001</v>
      </c>
      <c r="AX90" s="6">
        <v>32.634995891866502</v>
      </c>
      <c r="AY90" s="7">
        <v>528.47114024461371</v>
      </c>
      <c r="AZ90" s="7">
        <v>281.85127479712736</v>
      </c>
      <c r="BA90" s="7">
        <v>1030.5187234769967</v>
      </c>
      <c r="BB90" s="7">
        <v>1476.9006799369474</v>
      </c>
      <c r="BC90" s="6">
        <v>15.0384806545343</v>
      </c>
      <c r="BD90" s="6">
        <v>12.598521540422601</v>
      </c>
      <c r="BE90" s="6">
        <v>0.52</v>
      </c>
      <c r="BF90" s="6">
        <v>1.3800137392496299</v>
      </c>
      <c r="BG90" s="6">
        <v>0.71760714440981199</v>
      </c>
      <c r="BH90" s="6">
        <v>9.0839035749030597</v>
      </c>
      <c r="BI90" s="6">
        <v>49.194998144203801</v>
      </c>
      <c r="BJ90">
        <v>260</v>
      </c>
      <c r="BK90" s="6">
        <v>0.67562526425029379</v>
      </c>
      <c r="BL90" s="6">
        <v>6.7562526425029379</v>
      </c>
      <c r="BM90" s="6">
        <v>67.562526425029375</v>
      </c>
      <c r="BO90" s="8"/>
      <c r="BP90" s="8"/>
    </row>
    <row r="91" spans="1:68" x14ac:dyDescent="0.2">
      <c r="A91">
        <v>90</v>
      </c>
      <c r="B91" t="s">
        <v>51</v>
      </c>
      <c r="C91" t="s">
        <v>283</v>
      </c>
      <c r="D91" t="s">
        <v>88</v>
      </c>
      <c r="E91" s="5">
        <v>0.35</v>
      </c>
      <c r="F91" s="5">
        <v>0.59</v>
      </c>
      <c r="G91" t="s">
        <v>294</v>
      </c>
      <c r="H91" t="s">
        <v>338</v>
      </c>
      <c r="I91" t="s">
        <v>342</v>
      </c>
      <c r="J91" t="s">
        <v>340</v>
      </c>
      <c r="K91">
        <v>4.1207099999999999</v>
      </c>
      <c r="L91">
        <v>98.258229999999998</v>
      </c>
      <c r="M91" t="s">
        <v>58</v>
      </c>
      <c r="N91" t="s">
        <v>59</v>
      </c>
      <c r="O91" t="s">
        <v>60</v>
      </c>
      <c r="P91" t="s">
        <v>70</v>
      </c>
      <c r="Q91" t="s">
        <v>71</v>
      </c>
      <c r="R91" t="s">
        <v>63</v>
      </c>
      <c r="S91">
        <v>2014</v>
      </c>
      <c r="T91">
        <v>30</v>
      </c>
      <c r="U91">
        <v>22</v>
      </c>
      <c r="V91">
        <v>2044</v>
      </c>
      <c r="W91">
        <v>10</v>
      </c>
      <c r="X91">
        <v>2034</v>
      </c>
      <c r="Y91" s="8">
        <v>218682503.8122696</v>
      </c>
      <c r="Z91" s="8">
        <v>0.99401138096486186</v>
      </c>
      <c r="AA91" s="8">
        <v>29.921512659459921</v>
      </c>
      <c r="AB91">
        <v>220</v>
      </c>
      <c r="AC91" s="14">
        <v>0.34699999999999898</v>
      </c>
      <c r="AD91" s="5">
        <v>0.42277691219569202</v>
      </c>
      <c r="AE91" s="7">
        <v>814775.66518353764</v>
      </c>
      <c r="AF91" s="6">
        <v>0.89700000000000002</v>
      </c>
      <c r="AG91" s="6">
        <v>55.194051448676397</v>
      </c>
      <c r="AH91" s="6">
        <v>32.988179540756803</v>
      </c>
      <c r="AI91" s="6">
        <v>0.217801095351357</v>
      </c>
      <c r="AJ91" s="6">
        <v>0.18822360370765601</v>
      </c>
      <c r="AK91" s="6">
        <v>5.1712328767123301</v>
      </c>
      <c r="AL91" s="6">
        <v>0.12999999999999901</v>
      </c>
      <c r="AM91" s="6">
        <v>33.318468760086702</v>
      </c>
      <c r="AN91" s="6">
        <v>38.477636021176792</v>
      </c>
      <c r="AO91" s="6">
        <v>60.016000000000005</v>
      </c>
      <c r="AP91" s="6">
        <v>26.697531239913303</v>
      </c>
      <c r="AQ91" s="6">
        <v>21.538363978823213</v>
      </c>
      <c r="AR91" s="7">
        <v>2020140.375</v>
      </c>
      <c r="AS91" s="6">
        <v>53</v>
      </c>
      <c r="AT91" s="6">
        <v>158.24250000000001</v>
      </c>
      <c r="AU91" s="6">
        <v>137.12019288819701</v>
      </c>
      <c r="AV91" s="6">
        <v>189.9325</v>
      </c>
      <c r="AW91" s="6">
        <v>171.82649368668001</v>
      </c>
      <c r="AX91" s="6">
        <v>32.634995891866502</v>
      </c>
      <c r="AY91" s="7">
        <v>581.31825426907653</v>
      </c>
      <c r="AZ91" s="7">
        <v>310.03640227684082</v>
      </c>
      <c r="BA91" s="7">
        <v>1133.5705958246992</v>
      </c>
      <c r="BB91" s="7">
        <v>1624.5907479306459</v>
      </c>
      <c r="BC91" s="6">
        <v>15.0384806545343</v>
      </c>
      <c r="BD91" s="6">
        <v>12.598521540422601</v>
      </c>
      <c r="BE91" s="6">
        <v>0.52</v>
      </c>
      <c r="BF91" s="6">
        <v>1.3800137392496299</v>
      </c>
      <c r="BG91" s="6">
        <v>0.71760714440981199</v>
      </c>
      <c r="BH91" s="6">
        <v>9.0839035749030597</v>
      </c>
      <c r="BI91" s="6">
        <v>49.194998144203801</v>
      </c>
      <c r="BJ91">
        <v>260</v>
      </c>
      <c r="BK91" s="6">
        <v>0.73085377166963317</v>
      </c>
      <c r="BL91" s="6">
        <v>7.3085377166963319</v>
      </c>
      <c r="BM91" s="6">
        <v>73.085377166963326</v>
      </c>
      <c r="BO91" s="8"/>
      <c r="BP91" s="8"/>
    </row>
    <row r="92" spans="1:68" x14ac:dyDescent="0.2">
      <c r="A92">
        <v>91</v>
      </c>
      <c r="B92" t="s">
        <v>51</v>
      </c>
      <c r="C92" t="s">
        <v>166</v>
      </c>
      <c r="D92" t="s">
        <v>88</v>
      </c>
      <c r="E92" s="5">
        <v>0.35</v>
      </c>
      <c r="F92" s="5">
        <v>0.28000000000000003</v>
      </c>
      <c r="G92" t="s">
        <v>167</v>
      </c>
      <c r="H92" t="s">
        <v>168</v>
      </c>
      <c r="I92" t="s">
        <v>169</v>
      </c>
      <c r="J92" t="s">
        <v>170</v>
      </c>
      <c r="K92">
        <v>-3.9123478</v>
      </c>
      <c r="L92">
        <v>102.27037540000001</v>
      </c>
      <c r="M92" t="s">
        <v>58</v>
      </c>
      <c r="N92" t="s">
        <v>128</v>
      </c>
      <c r="O92" t="s">
        <v>60</v>
      </c>
      <c r="P92" t="s">
        <v>70</v>
      </c>
      <c r="Q92" t="s">
        <v>71</v>
      </c>
      <c r="R92" t="s">
        <v>63</v>
      </c>
      <c r="S92">
        <v>2019</v>
      </c>
      <c r="T92">
        <v>25</v>
      </c>
      <c r="U92">
        <v>22</v>
      </c>
      <c r="V92">
        <v>2044</v>
      </c>
      <c r="W92">
        <v>10</v>
      </c>
      <c r="X92">
        <v>2034</v>
      </c>
      <c r="Y92" s="8">
        <v>121910668.62482773</v>
      </c>
      <c r="Z92" s="8">
        <v>1.2191066862482773</v>
      </c>
      <c r="AA92" s="8">
        <v>26.76715627763215</v>
      </c>
      <c r="AB92">
        <v>100</v>
      </c>
      <c r="AC92" s="5">
        <v>0.35403846153846102</v>
      </c>
      <c r="AD92" s="5">
        <v>0.56999999999999995</v>
      </c>
      <c r="AE92" s="7">
        <v>499319.99999999994</v>
      </c>
      <c r="AF92" s="6">
        <v>0.91213793247974995</v>
      </c>
      <c r="AG92" s="6">
        <v>50</v>
      </c>
      <c r="AH92" s="6">
        <v>29.956437810850598</v>
      </c>
      <c r="AI92" s="6">
        <v>0.217801095351357</v>
      </c>
      <c r="AJ92" s="6">
        <v>0.18822360370765601</v>
      </c>
      <c r="AK92" s="6">
        <v>5.1712328767123301</v>
      </c>
      <c r="AL92" s="6">
        <v>0.12999999999999901</v>
      </c>
      <c r="AM92" s="6">
        <v>30.286727030180501</v>
      </c>
      <c r="AN92" s="6">
        <v>35.445894291270577</v>
      </c>
      <c r="AO92" s="6">
        <v>54.56</v>
      </c>
      <c r="AP92" s="6">
        <v>24.273272969819502</v>
      </c>
      <c r="AQ92" s="6">
        <v>19.114105708729426</v>
      </c>
      <c r="AR92" s="7">
        <v>1633786</v>
      </c>
      <c r="AS92" s="6">
        <v>53</v>
      </c>
      <c r="AT92" s="6">
        <v>158.24250000000001</v>
      </c>
      <c r="AU92" s="6">
        <v>140.41524596520901</v>
      </c>
      <c r="AV92" s="6">
        <v>189.9325</v>
      </c>
      <c r="AW92" s="6">
        <v>175.12154676369201</v>
      </c>
      <c r="AX92" s="6">
        <v>38.3701265161328</v>
      </c>
      <c r="AY92" s="7">
        <v>356.24999999999994</v>
      </c>
      <c r="AZ92" s="7">
        <v>189.99999999999997</v>
      </c>
      <c r="BA92" s="7">
        <v>694.68749999999989</v>
      </c>
      <c r="BB92" s="7">
        <v>995.59999999999991</v>
      </c>
      <c r="BC92" s="6">
        <v>15.0384806545343</v>
      </c>
      <c r="BD92" s="6">
        <v>12.598521540422601</v>
      </c>
      <c r="BE92" s="6">
        <v>0.52</v>
      </c>
      <c r="BF92" s="6">
        <v>1.3035573595801699</v>
      </c>
      <c r="BG92" s="6">
        <v>0.67784982698168905</v>
      </c>
      <c r="BH92" s="6">
        <v>10.193173648894501</v>
      </c>
      <c r="BI92" s="6">
        <v>25.290136364994598</v>
      </c>
      <c r="BJ92">
        <v>130</v>
      </c>
      <c r="BK92" s="6">
        <v>0.45544871244578866</v>
      </c>
      <c r="BL92" s="6">
        <v>4.5544871244578866</v>
      </c>
      <c r="BM92" s="6">
        <v>45.544871244578864</v>
      </c>
      <c r="BO92" s="8"/>
      <c r="BP92" s="8"/>
    </row>
    <row r="93" spans="1:68" x14ac:dyDescent="0.2">
      <c r="A93">
        <v>92</v>
      </c>
      <c r="B93" t="s">
        <v>51</v>
      </c>
      <c r="C93" t="s">
        <v>301</v>
      </c>
      <c r="D93" t="s">
        <v>88</v>
      </c>
      <c r="E93" s="5">
        <v>0.35</v>
      </c>
      <c r="F93" s="5">
        <v>0.06</v>
      </c>
      <c r="G93" t="s">
        <v>290</v>
      </c>
      <c r="H93" t="s">
        <v>303</v>
      </c>
      <c r="I93" t="s">
        <v>306</v>
      </c>
      <c r="J93" t="s">
        <v>305</v>
      </c>
      <c r="K93">
        <v>4.1073602999999999</v>
      </c>
      <c r="L93">
        <v>96.198940199999996</v>
      </c>
      <c r="M93" t="s">
        <v>58</v>
      </c>
      <c r="N93" t="s">
        <v>59</v>
      </c>
      <c r="O93" t="s">
        <v>60</v>
      </c>
      <c r="P93" t="s">
        <v>70</v>
      </c>
      <c r="Q93" t="s">
        <v>71</v>
      </c>
      <c r="R93" t="s">
        <v>63</v>
      </c>
      <c r="S93">
        <v>2014</v>
      </c>
      <c r="T93">
        <v>30</v>
      </c>
      <c r="U93">
        <v>22</v>
      </c>
      <c r="V93">
        <v>2044</v>
      </c>
      <c r="W93">
        <v>10</v>
      </c>
      <c r="X93">
        <v>2034</v>
      </c>
      <c r="Y93" s="8">
        <v>117489288.20807023</v>
      </c>
      <c r="Z93" s="8">
        <v>1.068084438255184</v>
      </c>
      <c r="AA93" s="8">
        <v>30.758885293126802</v>
      </c>
      <c r="AB93">
        <v>110</v>
      </c>
      <c r="AC93" s="5">
        <v>0.344423076923076</v>
      </c>
      <c r="AD93" s="5">
        <v>0.42277691219569102</v>
      </c>
      <c r="AE93" s="7">
        <v>407387.83259176789</v>
      </c>
      <c r="AF93" s="6">
        <v>0.93760437757691895</v>
      </c>
      <c r="AG93" s="6">
        <v>55.194051448676397</v>
      </c>
      <c r="AH93" s="6">
        <v>33.881363534151497</v>
      </c>
      <c r="AI93" s="6">
        <v>0.217801095351357</v>
      </c>
      <c r="AJ93" s="6">
        <v>0.19897096562650499</v>
      </c>
      <c r="AK93" s="6">
        <v>5.1712328767123301</v>
      </c>
      <c r="AL93" s="6">
        <v>0.12999999999999901</v>
      </c>
      <c r="AM93" s="6">
        <v>34.217291526548102</v>
      </c>
      <c r="AN93" s="6">
        <v>39.381567376490338</v>
      </c>
      <c r="AO93" s="6">
        <v>62.92</v>
      </c>
      <c r="AP93" s="6">
        <v>28.702708473451899</v>
      </c>
      <c r="AQ93" s="6">
        <v>23.538432623509664</v>
      </c>
      <c r="AR93" s="7">
        <v>1618629.179</v>
      </c>
      <c r="AS93" s="6">
        <v>53</v>
      </c>
      <c r="AT93" s="6">
        <v>158.24250000000001</v>
      </c>
      <c r="AU93" s="6">
        <v>132.44266467768401</v>
      </c>
      <c r="AV93" s="6">
        <v>189.9325</v>
      </c>
      <c r="AW93" s="6">
        <v>166.205352387906</v>
      </c>
      <c r="AX93" s="6">
        <v>29.4906596940539</v>
      </c>
      <c r="AY93" s="7">
        <v>290.65912713453758</v>
      </c>
      <c r="AZ93" s="7">
        <v>155.01820113842007</v>
      </c>
      <c r="BA93" s="7">
        <v>566.78529791234826</v>
      </c>
      <c r="BB93" s="7">
        <v>812.29537396532123</v>
      </c>
      <c r="BC93" s="6">
        <v>15.0384806545343</v>
      </c>
      <c r="BD93" s="6">
        <v>13.3117689930559</v>
      </c>
      <c r="BE93" s="6">
        <v>0.52</v>
      </c>
      <c r="BF93" s="6">
        <v>1.26423538131617</v>
      </c>
      <c r="BG93" s="6">
        <v>0.65740239828441205</v>
      </c>
      <c r="BH93" s="6">
        <v>8.4908084787956302</v>
      </c>
      <c r="BI93" s="6">
        <v>68.637841718368193</v>
      </c>
      <c r="BJ93">
        <v>143</v>
      </c>
      <c r="BK93" s="6">
        <v>0.38196861520961456</v>
      </c>
      <c r="BL93" s="6">
        <v>3.8196861520961454</v>
      </c>
      <c r="BM93" s="6">
        <v>38.196861520961455</v>
      </c>
      <c r="BO93" s="8"/>
      <c r="BP93" s="8"/>
    </row>
    <row r="94" spans="1:68" x14ac:dyDescent="0.2">
      <c r="A94">
        <v>93</v>
      </c>
      <c r="B94" t="s">
        <v>51</v>
      </c>
      <c r="C94" t="s">
        <v>228</v>
      </c>
      <c r="D94" t="s">
        <v>96</v>
      </c>
      <c r="E94" s="5">
        <v>0.45</v>
      </c>
      <c r="F94" s="5">
        <v>0.15</v>
      </c>
      <c r="G94" t="s">
        <v>345</v>
      </c>
      <c r="H94" t="s">
        <v>346</v>
      </c>
      <c r="I94" t="s">
        <v>349</v>
      </c>
      <c r="J94" t="s">
        <v>348</v>
      </c>
      <c r="K94">
        <v>5.7979999999999997E-2</v>
      </c>
      <c r="L94">
        <v>109.20362</v>
      </c>
      <c r="M94" t="s">
        <v>58</v>
      </c>
      <c r="N94" t="s">
        <v>59</v>
      </c>
      <c r="O94" t="s">
        <v>60</v>
      </c>
      <c r="P94" t="s">
        <v>70</v>
      </c>
      <c r="Q94" t="s">
        <v>71</v>
      </c>
      <c r="R94" t="s">
        <v>63</v>
      </c>
      <c r="S94">
        <v>2019</v>
      </c>
      <c r="T94">
        <v>25</v>
      </c>
      <c r="U94">
        <v>22</v>
      </c>
      <c r="V94">
        <v>2044</v>
      </c>
      <c r="W94">
        <v>10</v>
      </c>
      <c r="X94">
        <v>2034</v>
      </c>
      <c r="Y94" s="8">
        <v>47460574.954521984</v>
      </c>
      <c r="Z94" s="8">
        <v>0.94921149909043967</v>
      </c>
      <c r="AA94" s="8">
        <v>15.133234091042462</v>
      </c>
      <c r="AB94">
        <v>50</v>
      </c>
      <c r="AC94" s="5">
        <v>0.35403846153846102</v>
      </c>
      <c r="AD94" s="5">
        <v>0.78499450686047101</v>
      </c>
      <c r="AE94" s="7">
        <v>343827.59400488628</v>
      </c>
      <c r="AF94" s="6">
        <v>0.91213793247974995</v>
      </c>
      <c r="AG94" s="6">
        <v>55.194051448676397</v>
      </c>
      <c r="AH94" s="6">
        <v>32.988179540756803</v>
      </c>
      <c r="AI94" s="6">
        <v>0.217801095351357</v>
      </c>
      <c r="AJ94" s="6">
        <v>0.18822360370765601</v>
      </c>
      <c r="AK94" s="6">
        <v>5.1712328767123301</v>
      </c>
      <c r="AL94" s="6">
        <v>0.12999999999999901</v>
      </c>
      <c r="AM94" s="6">
        <v>33.318468760086702</v>
      </c>
      <c r="AN94" s="6">
        <v>38.477636021176792</v>
      </c>
      <c r="AO94" s="6">
        <v>46.98</v>
      </c>
      <c r="AP94" s="6">
        <v>13.661531239913295</v>
      </c>
      <c r="AQ94" s="6">
        <v>8.5023639788232046</v>
      </c>
      <c r="AR94" s="7">
        <v>2203790</v>
      </c>
      <c r="AS94" s="6">
        <v>53</v>
      </c>
      <c r="AT94" s="6">
        <v>158.24250000000001</v>
      </c>
      <c r="AU94" s="6">
        <v>137.12019288819701</v>
      </c>
      <c r="AV94" s="6">
        <v>189.9325</v>
      </c>
      <c r="AW94" s="6">
        <v>171.82649368668001</v>
      </c>
      <c r="AX94" s="6">
        <v>32.634995891866502</v>
      </c>
      <c r="AY94" s="7">
        <v>245.31078339389717</v>
      </c>
      <c r="AZ94" s="7">
        <v>130.83241781007851</v>
      </c>
      <c r="BA94" s="7">
        <v>478.35602761809946</v>
      </c>
      <c r="BB94" s="7">
        <v>685.56186932481137</v>
      </c>
      <c r="BC94" s="6">
        <v>15.0384806545343</v>
      </c>
      <c r="BD94" s="6">
        <v>12.598521540422601</v>
      </c>
      <c r="BE94" s="6">
        <v>0.52</v>
      </c>
      <c r="BF94" s="6">
        <v>1.6276645627308299</v>
      </c>
      <c r="BG94" s="6">
        <v>0.846385572620034</v>
      </c>
      <c r="BH94" s="6">
        <v>10.1543036650534</v>
      </c>
      <c r="BI94" s="6">
        <v>36.137468947871099</v>
      </c>
      <c r="BJ94">
        <v>65</v>
      </c>
      <c r="BK94" s="6">
        <v>0.31361819072510383</v>
      </c>
      <c r="BL94" s="6">
        <v>3.1361819072510384</v>
      </c>
      <c r="BM94" s="6">
        <v>31.361819072510386</v>
      </c>
      <c r="BO94" s="8"/>
      <c r="BP94" s="8"/>
    </row>
    <row r="95" spans="1:68" x14ac:dyDescent="0.2">
      <c r="A95">
        <v>94</v>
      </c>
      <c r="B95" t="s">
        <v>51</v>
      </c>
      <c r="C95" t="s">
        <v>87</v>
      </c>
      <c r="D95" t="s">
        <v>88</v>
      </c>
      <c r="E95" s="5">
        <v>0.35</v>
      </c>
      <c r="F95" s="5">
        <v>0.21</v>
      </c>
      <c r="G95" t="s">
        <v>351</v>
      </c>
      <c r="H95" t="s">
        <v>90</v>
      </c>
      <c r="I95" t="s">
        <v>91</v>
      </c>
      <c r="J95" t="s">
        <v>92</v>
      </c>
      <c r="K95">
        <v>-2.0792451000000001</v>
      </c>
      <c r="L95">
        <v>106.1496166</v>
      </c>
      <c r="M95" t="s">
        <v>58</v>
      </c>
      <c r="N95" t="s">
        <v>59</v>
      </c>
      <c r="O95" t="s">
        <v>60</v>
      </c>
      <c r="P95" t="s">
        <v>70</v>
      </c>
      <c r="Q95" t="s">
        <v>71</v>
      </c>
      <c r="R95" t="s">
        <v>63</v>
      </c>
      <c r="S95">
        <v>2014</v>
      </c>
      <c r="T95">
        <v>30</v>
      </c>
      <c r="U95">
        <v>22</v>
      </c>
      <c r="V95">
        <v>2044</v>
      </c>
      <c r="W95">
        <v>10</v>
      </c>
      <c r="X95">
        <v>2034</v>
      </c>
      <c r="Y95" s="8">
        <v>53609736.970683157</v>
      </c>
      <c r="Z95" s="8">
        <v>1.7869912323561052</v>
      </c>
      <c r="AA95" s="8">
        <v>31.980197325153501</v>
      </c>
      <c r="AB95">
        <v>30</v>
      </c>
      <c r="AC95" s="5">
        <v>0.344423076923076</v>
      </c>
      <c r="AD95" s="5">
        <v>0.68032675406294496</v>
      </c>
      <c r="AE95" s="7">
        <v>178789.87096774194</v>
      </c>
      <c r="AF95" s="6">
        <v>0.93760437757691895</v>
      </c>
      <c r="AG95" s="6">
        <v>53.254873989560501</v>
      </c>
      <c r="AH95" s="6">
        <v>32.736256026535898</v>
      </c>
      <c r="AI95" s="6">
        <v>0.217801095351357</v>
      </c>
      <c r="AJ95" s="6">
        <v>0.19897096562650499</v>
      </c>
      <c r="AK95" s="6">
        <v>5.1712328767123301</v>
      </c>
      <c r="AL95" s="6">
        <v>0.12999999999999901</v>
      </c>
      <c r="AM95" s="6">
        <v>33.072184018932603</v>
      </c>
      <c r="AN95" s="6">
        <v>38.236459868874732</v>
      </c>
      <c r="AO95" s="6">
        <v>62.92</v>
      </c>
      <c r="AP95" s="6">
        <v>29.847815981067399</v>
      </c>
      <c r="AQ95" s="6">
        <v>24.68354013112527</v>
      </c>
      <c r="AR95" s="7">
        <v>1707653.784</v>
      </c>
      <c r="AS95" s="6">
        <v>53</v>
      </c>
      <c r="AT95" s="6">
        <v>158.24250000000001</v>
      </c>
      <c r="AU95" s="6">
        <v>133.67285900992599</v>
      </c>
      <c r="AV95" s="6">
        <v>189.9325</v>
      </c>
      <c r="AW95" s="6">
        <v>167.43554672014699</v>
      </c>
      <c r="AX95" s="6">
        <v>31.593180820891199</v>
      </c>
      <c r="AY95" s="7">
        <v>127.56126638680219</v>
      </c>
      <c r="AZ95" s="7">
        <v>68.032675406294501</v>
      </c>
      <c r="BA95" s="7">
        <v>248.74446945426425</v>
      </c>
      <c r="BB95" s="7">
        <v>356.49121912898318</v>
      </c>
      <c r="BC95" s="6">
        <v>15.0384806545343</v>
      </c>
      <c r="BD95" s="6">
        <v>13.3117689930559</v>
      </c>
      <c r="BE95" s="6">
        <v>0.52</v>
      </c>
      <c r="BF95" s="6">
        <v>1.23450519071972</v>
      </c>
      <c r="BG95" s="6">
        <v>0.64194269917425495</v>
      </c>
      <c r="BH95" s="6">
        <v>18.412182064478301</v>
      </c>
      <c r="BI95" s="6">
        <v>52.140659938989401</v>
      </c>
      <c r="BJ95">
        <v>39</v>
      </c>
      <c r="BK95" s="6">
        <v>0.16763416568576733</v>
      </c>
      <c r="BL95" s="6">
        <v>1.6763416568576734</v>
      </c>
      <c r="BM95" s="6">
        <v>16.763416568576734</v>
      </c>
      <c r="BO95" s="8"/>
      <c r="BP95" s="8"/>
    </row>
    <row r="96" spans="1:68" x14ac:dyDescent="0.2">
      <c r="A96">
        <v>95</v>
      </c>
      <c r="B96" t="s">
        <v>51</v>
      </c>
      <c r="C96" t="s">
        <v>109</v>
      </c>
      <c r="D96" t="s">
        <v>53</v>
      </c>
      <c r="E96" s="5">
        <v>0.59</v>
      </c>
      <c r="F96" s="5">
        <v>1.27</v>
      </c>
      <c r="G96" t="s">
        <v>222</v>
      </c>
      <c r="H96" t="s">
        <v>223</v>
      </c>
      <c r="I96" t="s">
        <v>224</v>
      </c>
      <c r="J96" t="s">
        <v>225</v>
      </c>
      <c r="K96">
        <v>-5.9916942999999998</v>
      </c>
      <c r="L96">
        <v>106.10080050000001</v>
      </c>
      <c r="M96" t="s">
        <v>58</v>
      </c>
      <c r="N96" t="s">
        <v>128</v>
      </c>
      <c r="O96" t="s">
        <v>60</v>
      </c>
      <c r="P96" t="s">
        <v>70</v>
      </c>
      <c r="Q96" t="s">
        <v>62</v>
      </c>
      <c r="R96" t="s">
        <v>63</v>
      </c>
      <c r="S96">
        <v>2019</v>
      </c>
      <c r="T96">
        <v>25</v>
      </c>
      <c r="U96">
        <v>22</v>
      </c>
      <c r="V96">
        <v>2044</v>
      </c>
      <c r="W96">
        <v>10</v>
      </c>
      <c r="X96">
        <v>2034</v>
      </c>
      <c r="Y96" s="8">
        <v>706408083.85741425</v>
      </c>
      <c r="Z96" s="8">
        <v>0.71282349531525158</v>
      </c>
      <c r="AA96" s="8">
        <v>13.965305189141013</v>
      </c>
      <c r="AB96">
        <v>991</v>
      </c>
      <c r="AC96" s="5">
        <v>0.37374999999999903</v>
      </c>
      <c r="AD96" s="5">
        <v>0.73402605516475306</v>
      </c>
      <c r="AE96" s="7">
        <v>6372197.6290540472</v>
      </c>
      <c r="AF96" s="6">
        <v>0.79380895315171696</v>
      </c>
      <c r="AG96" s="6">
        <v>55.194051448676397</v>
      </c>
      <c r="AH96" s="6">
        <v>31.332430440621099</v>
      </c>
      <c r="AI96" s="6">
        <v>0.217801095351357</v>
      </c>
      <c r="AJ96" s="6">
        <v>0.18178526674263501</v>
      </c>
      <c r="AK96" s="6">
        <v>4.7031963470319598</v>
      </c>
      <c r="AL96" s="6">
        <v>0.12</v>
      </c>
      <c r="AM96" s="6">
        <v>31.628235928852401</v>
      </c>
      <c r="AN96" s="6">
        <v>36.337412054395692</v>
      </c>
      <c r="AO96" s="6">
        <v>42.6</v>
      </c>
      <c r="AP96" s="6">
        <v>10.9717640711476</v>
      </c>
      <c r="AQ96" s="6">
        <v>6.2625879456043094</v>
      </c>
      <c r="AR96" s="7">
        <v>1940951</v>
      </c>
      <c r="AS96" s="6">
        <v>53</v>
      </c>
      <c r="AT96" s="6">
        <v>158.24250000000001</v>
      </c>
      <c r="AU96" s="6">
        <v>159.89826492986899</v>
      </c>
      <c r="AV96" s="6">
        <v>189.9325</v>
      </c>
      <c r="AW96" s="6">
        <v>199.73738670486</v>
      </c>
      <c r="AX96" s="6">
        <v>46.648698056599201</v>
      </c>
      <c r="AY96" s="7">
        <v>4546.3738791766882</v>
      </c>
      <c r="AZ96" s="7">
        <v>2424.7327355609009</v>
      </c>
      <c r="BA96" s="7">
        <v>8865.4290643945424</v>
      </c>
      <c r="BB96" s="7">
        <v>12705.599534339121</v>
      </c>
      <c r="BC96" s="6">
        <v>15.0384806545343</v>
      </c>
      <c r="BD96" s="6">
        <v>11.9592946023214</v>
      </c>
      <c r="BE96" s="6">
        <v>0.47</v>
      </c>
      <c r="BF96" s="6">
        <v>2.4729612490627</v>
      </c>
      <c r="BG96" s="6">
        <v>1.16229178705946</v>
      </c>
      <c r="BH96" s="6">
        <v>5.1769103175049</v>
      </c>
      <c r="BI96" s="6">
        <v>7.3486922829668098</v>
      </c>
      <c r="BJ96">
        <v>1288.3</v>
      </c>
      <c r="BK96" s="6">
        <v>5.058307529195246</v>
      </c>
      <c r="BL96" s="6">
        <v>50.583075291952461</v>
      </c>
      <c r="BM96" s="6">
        <v>505.83075291952463</v>
      </c>
      <c r="BO96" s="8"/>
      <c r="BP96" s="8"/>
    </row>
    <row r="97" spans="1:68" x14ac:dyDescent="0.2">
      <c r="A97">
        <v>96</v>
      </c>
      <c r="B97" t="s">
        <v>51</v>
      </c>
      <c r="C97" t="s">
        <v>95</v>
      </c>
      <c r="D97" t="s">
        <v>96</v>
      </c>
      <c r="E97" s="5">
        <v>0.45</v>
      </c>
      <c r="F97" s="5">
        <v>-0.09</v>
      </c>
      <c r="G97" t="s">
        <v>439</v>
      </c>
      <c r="H97" t="s">
        <v>440</v>
      </c>
      <c r="I97" t="s">
        <v>441</v>
      </c>
      <c r="J97" t="s">
        <v>442</v>
      </c>
      <c r="K97">
        <v>-2.1634269100000001</v>
      </c>
      <c r="L97">
        <v>115.4408138</v>
      </c>
      <c r="M97" t="s">
        <v>101</v>
      </c>
      <c r="N97" t="s">
        <v>128</v>
      </c>
      <c r="O97" t="s">
        <v>60</v>
      </c>
      <c r="P97" t="s">
        <v>101</v>
      </c>
      <c r="Q97" t="s">
        <v>71</v>
      </c>
      <c r="R97" t="s">
        <v>63</v>
      </c>
      <c r="S97">
        <v>2019</v>
      </c>
      <c r="T97">
        <v>25</v>
      </c>
      <c r="U97">
        <v>22</v>
      </c>
      <c r="V97">
        <v>2044</v>
      </c>
      <c r="W97">
        <v>10</v>
      </c>
      <c r="X97">
        <v>2034</v>
      </c>
      <c r="Y97" s="8">
        <v>74796347.391018063</v>
      </c>
      <c r="Z97" s="8">
        <v>0.74796347391018059</v>
      </c>
      <c r="AA97" s="8">
        <v>8.7676208688166479</v>
      </c>
      <c r="AB97">
        <v>100</v>
      </c>
      <c r="AC97" s="5">
        <v>0.35403846153846102</v>
      </c>
      <c r="AD97" s="5">
        <v>0.78499450686047101</v>
      </c>
      <c r="AE97" s="7">
        <v>687655.18800977257</v>
      </c>
      <c r="AF97" s="6">
        <v>1.2405889382667701</v>
      </c>
      <c r="AG97" s="6">
        <v>55.194051448676397</v>
      </c>
      <c r="AH97" s="6">
        <v>43.296985647243297</v>
      </c>
      <c r="AI97" s="6">
        <v>0.217801095351357</v>
      </c>
      <c r="AJ97" s="6">
        <v>0.25600088798588599</v>
      </c>
      <c r="AK97" s="6">
        <v>3.6039861151566099</v>
      </c>
      <c r="AL97" s="6">
        <v>3.4961424951266902</v>
      </c>
      <c r="AM97" s="6">
        <v>43.699396848561499</v>
      </c>
      <c r="AN97" s="6">
        <v>50.65311514551248</v>
      </c>
      <c r="AO97" s="6">
        <v>54.43</v>
      </c>
      <c r="AP97" s="6">
        <v>10.730603151438501</v>
      </c>
      <c r="AQ97" s="6">
        <v>3.7768848544875198</v>
      </c>
      <c r="AR97" s="7">
        <v>2203790</v>
      </c>
      <c r="AS97" s="6">
        <v>53</v>
      </c>
      <c r="AT97" s="6">
        <v>158.24250000000001</v>
      </c>
      <c r="AU97" s="6">
        <v>92.456379338553106</v>
      </c>
      <c r="AV97" s="6">
        <v>189.9325</v>
      </c>
      <c r="AW97" s="6">
        <v>117.9740447617</v>
      </c>
      <c r="AX97" s="6">
        <v>7.8791717877287102</v>
      </c>
      <c r="AY97" s="7">
        <v>490.62156678779434</v>
      </c>
      <c r="AZ97" s="7">
        <v>261.66483562015702</v>
      </c>
      <c r="BA97" s="7">
        <v>956.71205523619892</v>
      </c>
      <c r="BB97" s="7">
        <v>1371.1237386496227</v>
      </c>
      <c r="BC97" s="6">
        <v>15.0384806545343</v>
      </c>
      <c r="BD97" s="6">
        <v>17.135112908936001</v>
      </c>
      <c r="BE97" s="6">
        <v>1.74</v>
      </c>
      <c r="BF97" s="6">
        <v>1.22209609387958</v>
      </c>
      <c r="BG97" s="6">
        <v>2.1264472033504802</v>
      </c>
      <c r="BH97" s="6">
        <v>8.7937624633410199</v>
      </c>
      <c r="BI97" s="6">
        <v>25.454579415527501</v>
      </c>
      <c r="BJ97">
        <v>130</v>
      </c>
      <c r="BK97" s="6">
        <v>0.85309741958667995</v>
      </c>
      <c r="BL97" s="6">
        <v>8.5309741958667988</v>
      </c>
      <c r="BM97" s="6">
        <v>85.309741958667985</v>
      </c>
      <c r="BO97" s="8"/>
      <c r="BP97" s="8"/>
    </row>
    <row r="98" spans="1:68" x14ac:dyDescent="0.2">
      <c r="A98">
        <v>97</v>
      </c>
      <c r="B98" t="s">
        <v>51</v>
      </c>
      <c r="C98" t="s">
        <v>283</v>
      </c>
      <c r="D98" t="s">
        <v>88</v>
      </c>
      <c r="E98" s="5">
        <v>0.35</v>
      </c>
      <c r="F98" s="5">
        <v>0.59</v>
      </c>
      <c r="G98" t="s">
        <v>294</v>
      </c>
      <c r="H98" t="s">
        <v>338</v>
      </c>
      <c r="I98" t="s">
        <v>344</v>
      </c>
      <c r="J98" t="s">
        <v>340</v>
      </c>
      <c r="K98">
        <v>4.1207099999999999</v>
      </c>
      <c r="L98">
        <v>98.258229999999998</v>
      </c>
      <c r="M98" t="s">
        <v>58</v>
      </c>
      <c r="N98" t="s">
        <v>59</v>
      </c>
      <c r="O98" t="s">
        <v>60</v>
      </c>
      <c r="P98" t="s">
        <v>70</v>
      </c>
      <c r="Q98" t="s">
        <v>71</v>
      </c>
      <c r="R98" t="s">
        <v>63</v>
      </c>
      <c r="S98">
        <v>2019</v>
      </c>
      <c r="T98">
        <v>25</v>
      </c>
      <c r="U98">
        <v>22</v>
      </c>
      <c r="V98">
        <v>2044</v>
      </c>
      <c r="W98">
        <v>10</v>
      </c>
      <c r="X98">
        <v>2034</v>
      </c>
      <c r="Y98" s="8">
        <v>220312353.75381723</v>
      </c>
      <c r="Z98" s="8">
        <v>1.1015617687690862</v>
      </c>
      <c r="AA98" s="8">
        <v>32.608661252223357</v>
      </c>
      <c r="AB98">
        <v>200</v>
      </c>
      <c r="AC98" s="5">
        <v>0.35403846153846102</v>
      </c>
      <c r="AD98" s="5">
        <v>0.42277691219569102</v>
      </c>
      <c r="AE98" s="7">
        <v>740705.15016685065</v>
      </c>
      <c r="AF98" s="6">
        <v>0.91213793247974995</v>
      </c>
      <c r="AG98" s="6">
        <v>55.194051448676397</v>
      </c>
      <c r="AH98" s="6">
        <v>32.988179540756803</v>
      </c>
      <c r="AI98" s="6">
        <v>0.217801095351357</v>
      </c>
      <c r="AJ98" s="6">
        <v>0.18822360370765601</v>
      </c>
      <c r="AK98" s="6">
        <v>5.1712328767123301</v>
      </c>
      <c r="AL98" s="6">
        <v>0.12999999999999901</v>
      </c>
      <c r="AM98" s="6">
        <v>33.318468760086702</v>
      </c>
      <c r="AN98" s="6">
        <v>38.477636021176792</v>
      </c>
      <c r="AO98" s="6">
        <v>62.92</v>
      </c>
      <c r="AP98" s="6">
        <v>29.601531239913299</v>
      </c>
      <c r="AQ98" s="6">
        <v>24.442363978823209</v>
      </c>
      <c r="AR98" s="7">
        <v>1618629.179</v>
      </c>
      <c r="AS98" s="6">
        <v>53</v>
      </c>
      <c r="AT98" s="6">
        <v>158.24250000000001</v>
      </c>
      <c r="AU98" s="6">
        <v>137.12019288819701</v>
      </c>
      <c r="AV98" s="6">
        <v>189.9325</v>
      </c>
      <c r="AW98" s="6">
        <v>171.82649368668001</v>
      </c>
      <c r="AX98" s="6">
        <v>32.634995891866502</v>
      </c>
      <c r="AY98" s="7">
        <v>528.47114024461371</v>
      </c>
      <c r="AZ98" s="7">
        <v>281.85127479712736</v>
      </c>
      <c r="BA98" s="7">
        <v>1030.5187234769967</v>
      </c>
      <c r="BB98" s="7">
        <v>1476.9006799369474</v>
      </c>
      <c r="BC98" s="6">
        <v>15.0384806545343</v>
      </c>
      <c r="BD98" s="6">
        <v>12.598521540422601</v>
      </c>
      <c r="BE98" s="6">
        <v>0.52</v>
      </c>
      <c r="BF98" s="6">
        <v>1.3800137392496299</v>
      </c>
      <c r="BG98" s="6">
        <v>0.71760714440981199</v>
      </c>
      <c r="BH98" s="6">
        <v>1.7436716912105601</v>
      </c>
      <c r="BI98" s="6">
        <v>11.364069672688199</v>
      </c>
      <c r="BJ98">
        <v>260</v>
      </c>
      <c r="BK98" s="6">
        <v>0.67562526425029379</v>
      </c>
      <c r="BL98" s="6">
        <v>6.7562526425029379</v>
      </c>
      <c r="BM98" s="6">
        <v>67.562526425029375</v>
      </c>
      <c r="BO98" s="8"/>
      <c r="BP98" s="8"/>
    </row>
    <row r="99" spans="1:68" x14ac:dyDescent="0.2">
      <c r="A99">
        <v>98</v>
      </c>
      <c r="B99" t="s">
        <v>51</v>
      </c>
      <c r="C99" t="s">
        <v>87</v>
      </c>
      <c r="D99" t="s">
        <v>88</v>
      </c>
      <c r="E99" s="5">
        <v>0.35</v>
      </c>
      <c r="F99" s="5">
        <v>0.21</v>
      </c>
      <c r="G99" t="s">
        <v>351</v>
      </c>
      <c r="H99" t="s">
        <v>90</v>
      </c>
      <c r="I99" t="s">
        <v>94</v>
      </c>
      <c r="J99" t="s">
        <v>92</v>
      </c>
      <c r="K99">
        <v>-2.0792451000000001</v>
      </c>
      <c r="L99">
        <v>106.1496166</v>
      </c>
      <c r="M99" t="s">
        <v>58</v>
      </c>
      <c r="N99" t="s">
        <v>59</v>
      </c>
      <c r="O99" t="s">
        <v>60</v>
      </c>
      <c r="P99" t="s">
        <v>70</v>
      </c>
      <c r="Q99" t="s">
        <v>80</v>
      </c>
      <c r="R99" t="s">
        <v>63</v>
      </c>
      <c r="S99">
        <v>2014</v>
      </c>
      <c r="T99">
        <v>30</v>
      </c>
      <c r="U99">
        <v>22</v>
      </c>
      <c r="V99">
        <v>2044</v>
      </c>
      <c r="W99">
        <v>10</v>
      </c>
      <c r="X99">
        <v>2034</v>
      </c>
      <c r="Y99" s="8">
        <v>51307132.868430004</v>
      </c>
      <c r="Z99" s="8">
        <v>1.7102377622810001</v>
      </c>
      <c r="AA99" s="8">
        <v>28.593190405529789</v>
      </c>
      <c r="AB99">
        <v>30</v>
      </c>
      <c r="AC99" s="5">
        <v>0.33147058823529302</v>
      </c>
      <c r="AD99" s="5">
        <v>0.68032675406294496</v>
      </c>
      <c r="AE99" s="7">
        <v>178789.87096774194</v>
      </c>
      <c r="AF99" s="6">
        <v>1.0036267286579701</v>
      </c>
      <c r="AG99" s="6">
        <v>53.254873989560501</v>
      </c>
      <c r="AH99" s="6">
        <v>33.999599968509699</v>
      </c>
      <c r="AI99" s="6">
        <v>0.217801095351357</v>
      </c>
      <c r="AJ99" s="6">
        <v>0.22350988289398499</v>
      </c>
      <c r="AK99" s="6">
        <v>5.1712328767123301</v>
      </c>
      <c r="AL99" s="6">
        <v>0.12999999999999901</v>
      </c>
      <c r="AM99" s="6">
        <v>34.351117784711199</v>
      </c>
      <c r="AN99" s="6">
        <v>39.524342728116011</v>
      </c>
      <c r="AO99" s="6">
        <v>62.92</v>
      </c>
      <c r="AP99" s="6">
        <v>28.568882215288802</v>
      </c>
      <c r="AQ99" s="6">
        <v>23.395657271883991</v>
      </c>
      <c r="AR99" s="7">
        <v>1707653.784</v>
      </c>
      <c r="AS99" s="6">
        <v>53</v>
      </c>
      <c r="AT99" s="6">
        <v>158.24250000000001</v>
      </c>
      <c r="AU99" s="6">
        <v>123.708410551052</v>
      </c>
      <c r="AV99" s="6">
        <v>189.9325</v>
      </c>
      <c r="AW99" s="6">
        <v>155.23127664193299</v>
      </c>
      <c r="AX99" s="6">
        <v>26.240618417591701</v>
      </c>
      <c r="AY99" s="7">
        <v>127.56126638680219</v>
      </c>
      <c r="AZ99" s="7">
        <v>68.032675406294501</v>
      </c>
      <c r="BA99" s="7">
        <v>248.74446945426425</v>
      </c>
      <c r="BB99" s="7">
        <v>356.49121912898318</v>
      </c>
      <c r="BC99" s="6">
        <v>15.0384806545343</v>
      </c>
      <c r="BD99" s="6">
        <v>14.805508457512699</v>
      </c>
      <c r="BE99" s="6">
        <v>0.57248062015503798</v>
      </c>
      <c r="BF99" s="6">
        <v>1.23450519071972</v>
      </c>
      <c r="BG99" s="6">
        <v>0.70673029716783997</v>
      </c>
      <c r="BH99" s="6">
        <v>18.412182064478301</v>
      </c>
      <c r="BI99" s="6">
        <v>52.140659938989401</v>
      </c>
      <c r="BJ99">
        <v>39</v>
      </c>
      <c r="BK99" s="6">
        <v>0.17943829331653541</v>
      </c>
      <c r="BL99" s="6">
        <v>1.794382933165354</v>
      </c>
      <c r="BM99" s="6">
        <v>17.943829331653539</v>
      </c>
      <c r="BO99" s="8"/>
      <c r="BP99" s="8"/>
    </row>
    <row r="100" spans="1:68" x14ac:dyDescent="0.2">
      <c r="A100">
        <v>99</v>
      </c>
      <c r="B100" t="s">
        <v>51</v>
      </c>
      <c r="C100" t="s">
        <v>52</v>
      </c>
      <c r="D100" t="s">
        <v>53</v>
      </c>
      <c r="E100" s="5">
        <v>0.59</v>
      </c>
      <c r="F100" s="5">
        <v>0.5</v>
      </c>
      <c r="G100" t="s">
        <v>202</v>
      </c>
      <c r="H100" t="s">
        <v>195</v>
      </c>
      <c r="I100" t="s">
        <v>203</v>
      </c>
      <c r="J100" t="s">
        <v>197</v>
      </c>
      <c r="K100">
        <v>-7.6832417</v>
      </c>
      <c r="L100">
        <v>109.096384</v>
      </c>
      <c r="M100" t="s">
        <v>58</v>
      </c>
      <c r="N100" t="s">
        <v>128</v>
      </c>
      <c r="O100" t="s">
        <v>60</v>
      </c>
      <c r="P100" t="s">
        <v>61</v>
      </c>
      <c r="Q100" t="s">
        <v>204</v>
      </c>
      <c r="R100" t="s">
        <v>63</v>
      </c>
      <c r="S100">
        <v>2019</v>
      </c>
      <c r="T100">
        <v>25</v>
      </c>
      <c r="U100">
        <v>22</v>
      </c>
      <c r="V100">
        <v>2044</v>
      </c>
      <c r="W100">
        <v>10</v>
      </c>
      <c r="X100">
        <v>2034</v>
      </c>
      <c r="Y100" s="8">
        <v>2985807482.1612926</v>
      </c>
      <c r="Z100" s="8">
        <v>2.9858074821612925</v>
      </c>
      <c r="AA100" s="8">
        <v>49.271064595162244</v>
      </c>
      <c r="AB100">
        <v>1000</v>
      </c>
      <c r="AC100" s="5">
        <v>0.38999999999999901</v>
      </c>
      <c r="AD100" s="5">
        <v>0.81072524760434705</v>
      </c>
      <c r="AE100" s="7">
        <v>7101953.1690140804</v>
      </c>
      <c r="AF100" s="6">
        <v>0.85328095356723399</v>
      </c>
      <c r="AG100" s="6">
        <v>55.194051448676397</v>
      </c>
      <c r="AH100" s="6">
        <v>33.278937396539497</v>
      </c>
      <c r="AI100" s="6">
        <v>0.217801095351357</v>
      </c>
      <c r="AJ100" s="6">
        <v>0.20900162242768699</v>
      </c>
      <c r="AK100" s="6">
        <v>6.4611872146118596</v>
      </c>
      <c r="AL100" s="6">
        <v>0.11</v>
      </c>
      <c r="AM100" s="6">
        <v>33.579952648706602</v>
      </c>
      <c r="AN100" s="6">
        <v>40.059126233579043</v>
      </c>
      <c r="AO100" s="6">
        <v>75.53</v>
      </c>
      <c r="AP100" s="6">
        <v>41.950047351293399</v>
      </c>
      <c r="AQ100" s="6">
        <v>35.470873766420958</v>
      </c>
      <c r="AR100" s="7">
        <v>1940951</v>
      </c>
      <c r="AS100" s="6">
        <v>53</v>
      </c>
      <c r="AT100" s="6">
        <v>158.24250000000001</v>
      </c>
      <c r="AU100" s="6">
        <v>146.740748860152</v>
      </c>
      <c r="AV100" s="6">
        <v>189.9325</v>
      </c>
      <c r="AW100" s="6">
        <v>183.759995321362</v>
      </c>
      <c r="AX100" s="6">
        <v>36.828876999168102</v>
      </c>
      <c r="AY100" s="7">
        <v>5067.0327975271684</v>
      </c>
      <c r="AZ100" s="7">
        <v>2702.4174920144901</v>
      </c>
      <c r="BA100" s="7">
        <v>9880.7139551779783</v>
      </c>
      <c r="BB100" s="7">
        <v>14160.66765815593</v>
      </c>
      <c r="BC100" s="6">
        <v>15.0384806545343</v>
      </c>
      <c r="BD100" s="6">
        <v>13.457076455962801</v>
      </c>
      <c r="BE100" s="6">
        <v>0.57248062015503798</v>
      </c>
      <c r="BF100" s="6">
        <v>2.5687263808850802</v>
      </c>
      <c r="BG100" s="6">
        <v>1.4705460715376899</v>
      </c>
      <c r="BH100" s="6">
        <v>5.0908223057425799</v>
      </c>
      <c r="BI100" s="6">
        <v>6.4680856666805999</v>
      </c>
      <c r="BJ100">
        <v>1300</v>
      </c>
      <c r="BK100" s="6">
        <v>6.0599613722461738</v>
      </c>
      <c r="BL100" s="6">
        <v>60.59961372246174</v>
      </c>
      <c r="BM100" s="6">
        <v>605.99613722461743</v>
      </c>
      <c r="BO100" s="8"/>
      <c r="BP100" s="8"/>
    </row>
    <row r="101" spans="1:68" x14ac:dyDescent="0.2">
      <c r="A101">
        <v>100</v>
      </c>
      <c r="B101" t="s">
        <v>51</v>
      </c>
      <c r="C101" t="s">
        <v>283</v>
      </c>
      <c r="D101" t="s">
        <v>88</v>
      </c>
      <c r="E101" s="5">
        <v>0.35</v>
      </c>
      <c r="F101" s="5">
        <v>0.59</v>
      </c>
      <c r="G101" t="s">
        <v>294</v>
      </c>
      <c r="H101" t="s">
        <v>338</v>
      </c>
      <c r="I101" t="s">
        <v>342</v>
      </c>
      <c r="J101" t="s">
        <v>340</v>
      </c>
      <c r="K101">
        <v>4.1207099999999999</v>
      </c>
      <c r="L101">
        <v>98.258229999999998</v>
      </c>
      <c r="M101" t="s">
        <v>58</v>
      </c>
      <c r="N101" t="s">
        <v>59</v>
      </c>
      <c r="O101" t="s">
        <v>60</v>
      </c>
      <c r="P101" t="s">
        <v>70</v>
      </c>
      <c r="Q101" t="s">
        <v>71</v>
      </c>
      <c r="R101" t="s">
        <v>63</v>
      </c>
      <c r="S101">
        <v>2014</v>
      </c>
      <c r="T101">
        <v>30</v>
      </c>
      <c r="U101">
        <v>22</v>
      </c>
      <c r="V101">
        <v>2044</v>
      </c>
      <c r="W101">
        <v>10</v>
      </c>
      <c r="X101">
        <v>2034</v>
      </c>
      <c r="Y101" s="8">
        <v>234978576.41614047</v>
      </c>
      <c r="Z101" s="8">
        <v>1.068084438255184</v>
      </c>
      <c r="AA101" s="8">
        <v>30.758885293126802</v>
      </c>
      <c r="AB101">
        <v>220</v>
      </c>
      <c r="AC101" s="5">
        <v>0.344423076923076</v>
      </c>
      <c r="AD101" s="5">
        <v>0.42277691219569102</v>
      </c>
      <c r="AE101" s="7">
        <v>814775.66518353578</v>
      </c>
      <c r="AF101" s="6">
        <v>0.93760437757691895</v>
      </c>
      <c r="AG101" s="6">
        <v>55.194051448676397</v>
      </c>
      <c r="AH101" s="6">
        <v>33.881363534151497</v>
      </c>
      <c r="AI101" s="6">
        <v>0.217801095351357</v>
      </c>
      <c r="AJ101" s="6">
        <v>0.19897096562650499</v>
      </c>
      <c r="AK101" s="6">
        <v>5.1712328767123301</v>
      </c>
      <c r="AL101" s="6">
        <v>0.12999999999999901</v>
      </c>
      <c r="AM101" s="6">
        <v>34.217291526548102</v>
      </c>
      <c r="AN101" s="6">
        <v>39.381567376490338</v>
      </c>
      <c r="AO101" s="6">
        <v>62.92</v>
      </c>
      <c r="AP101" s="6">
        <v>28.702708473451899</v>
      </c>
      <c r="AQ101" s="6">
        <v>23.538432623509664</v>
      </c>
      <c r="AR101" s="7">
        <v>1618629.179</v>
      </c>
      <c r="AS101" s="6">
        <v>53</v>
      </c>
      <c r="AT101" s="6">
        <v>158.24250000000001</v>
      </c>
      <c r="AU101" s="6">
        <v>132.44266467768401</v>
      </c>
      <c r="AV101" s="6">
        <v>189.9325</v>
      </c>
      <c r="AW101" s="6">
        <v>166.205352387906</v>
      </c>
      <c r="AX101" s="6">
        <v>29.4906596940539</v>
      </c>
      <c r="AY101" s="7">
        <v>581.31825426907517</v>
      </c>
      <c r="AZ101" s="7">
        <v>310.03640227684014</v>
      </c>
      <c r="BA101" s="7">
        <v>1133.5705958246965</v>
      </c>
      <c r="BB101" s="7">
        <v>1624.5907479306425</v>
      </c>
      <c r="BC101" s="6">
        <v>15.0384806545343</v>
      </c>
      <c r="BD101" s="6">
        <v>13.3117689930559</v>
      </c>
      <c r="BE101" s="6">
        <v>0.52</v>
      </c>
      <c r="BF101" s="6">
        <v>1.3800137392496299</v>
      </c>
      <c r="BG101" s="6">
        <v>0.71760714440981199</v>
      </c>
      <c r="BH101" s="6">
        <v>1.7436722678689101</v>
      </c>
      <c r="BI101" s="6">
        <v>11.3640707611079</v>
      </c>
      <c r="BJ101">
        <v>286</v>
      </c>
      <c r="BK101" s="6">
        <v>0.76393723041922912</v>
      </c>
      <c r="BL101" s="6">
        <v>7.6393723041922907</v>
      </c>
      <c r="BM101" s="6">
        <v>76.393723041922911</v>
      </c>
      <c r="BO101" s="8"/>
      <c r="BP101" s="8"/>
    </row>
    <row r="102" spans="1:68" x14ac:dyDescent="0.2">
      <c r="A102">
        <v>101</v>
      </c>
      <c r="B102" t="s">
        <v>51</v>
      </c>
      <c r="C102" t="s">
        <v>209</v>
      </c>
      <c r="D102" t="s">
        <v>96</v>
      </c>
      <c r="E102" s="5">
        <v>0.45</v>
      </c>
      <c r="F102" s="5">
        <v>0.52</v>
      </c>
      <c r="G102" t="s">
        <v>252</v>
      </c>
      <c r="H102" t="s">
        <v>253</v>
      </c>
      <c r="I102" t="s">
        <v>254</v>
      </c>
      <c r="J102" t="s">
        <v>255</v>
      </c>
      <c r="K102">
        <v>5.5178499999999998E-2</v>
      </c>
      <c r="L102">
        <v>117.49458869999999</v>
      </c>
      <c r="M102" t="s">
        <v>58</v>
      </c>
      <c r="N102" t="s">
        <v>128</v>
      </c>
      <c r="O102" t="s">
        <v>60</v>
      </c>
      <c r="P102" t="s">
        <v>70</v>
      </c>
      <c r="Q102" t="s">
        <v>71</v>
      </c>
      <c r="R102" t="s">
        <v>63</v>
      </c>
      <c r="S102">
        <v>2019</v>
      </c>
      <c r="T102">
        <v>25</v>
      </c>
      <c r="U102">
        <v>22</v>
      </c>
      <c r="V102">
        <v>2044</v>
      </c>
      <c r="W102">
        <v>10</v>
      </c>
      <c r="X102">
        <v>2034</v>
      </c>
      <c r="Y102" s="8">
        <v>169325441.25170135</v>
      </c>
      <c r="Z102" s="8">
        <v>1.6932544125170135</v>
      </c>
      <c r="AA102" s="8">
        <v>26.995475112621961</v>
      </c>
      <c r="AB102">
        <v>100</v>
      </c>
      <c r="AC102" s="5">
        <v>0.35403846153846102</v>
      </c>
      <c r="AD102" s="5">
        <v>0.78499450686047101</v>
      </c>
      <c r="AE102" s="7">
        <v>687655.18800977257</v>
      </c>
      <c r="AF102" s="6">
        <v>0.91213793247974995</v>
      </c>
      <c r="AG102" s="6">
        <v>55.194051448676397</v>
      </c>
      <c r="AH102" s="6">
        <v>32.988179540756803</v>
      </c>
      <c r="AI102" s="6">
        <v>0.217801095351357</v>
      </c>
      <c r="AJ102" s="6">
        <v>0.18822360370765601</v>
      </c>
      <c r="AK102" s="6">
        <v>5.1712328767123301</v>
      </c>
      <c r="AL102" s="6">
        <v>0.12999999999999901</v>
      </c>
      <c r="AM102" s="6">
        <v>33.318468760086702</v>
      </c>
      <c r="AN102" s="6">
        <v>38.477636021176792</v>
      </c>
      <c r="AO102" s="6">
        <v>57.8</v>
      </c>
      <c r="AP102" s="6">
        <v>24.481531239913295</v>
      </c>
      <c r="AQ102" s="6">
        <v>19.322363978823205</v>
      </c>
      <c r="AR102" s="7">
        <v>2203790</v>
      </c>
      <c r="AS102" s="6">
        <v>53</v>
      </c>
      <c r="AT102" s="6">
        <v>158.24250000000001</v>
      </c>
      <c r="AU102" s="6">
        <v>137.12019288819701</v>
      </c>
      <c r="AV102" s="6">
        <v>189.9325</v>
      </c>
      <c r="AW102" s="6">
        <v>171.82649368668001</v>
      </c>
      <c r="AX102" s="6">
        <v>32.634995891866502</v>
      </c>
      <c r="AY102" s="7">
        <v>490.62156678779434</v>
      </c>
      <c r="AZ102" s="7">
        <v>261.66483562015702</v>
      </c>
      <c r="BA102" s="7">
        <v>956.71205523619892</v>
      </c>
      <c r="BB102" s="7">
        <v>1371.1237386496227</v>
      </c>
      <c r="BC102" s="6">
        <v>15.0384806545343</v>
      </c>
      <c r="BD102" s="6">
        <v>12.598521540422601</v>
      </c>
      <c r="BE102" s="6">
        <v>0.52</v>
      </c>
      <c r="BF102" s="6">
        <v>1.2255286809491599</v>
      </c>
      <c r="BG102" s="6">
        <v>0.63727491409356596</v>
      </c>
      <c r="BH102" s="6">
        <v>1.3177068084390799</v>
      </c>
      <c r="BI102" s="6">
        <v>6.8147632778254499</v>
      </c>
      <c r="BJ102">
        <v>130</v>
      </c>
      <c r="BK102" s="6">
        <v>0.62723638145020766</v>
      </c>
      <c r="BL102" s="6">
        <v>6.2723638145020768</v>
      </c>
      <c r="BM102" s="6">
        <v>62.723638145020772</v>
      </c>
      <c r="BO102" s="8"/>
      <c r="BP102" s="8"/>
    </row>
    <row r="103" spans="1:68" x14ac:dyDescent="0.2">
      <c r="A103">
        <v>102</v>
      </c>
      <c r="B103" t="s">
        <v>51</v>
      </c>
      <c r="C103" t="s">
        <v>166</v>
      </c>
      <c r="D103" t="s">
        <v>88</v>
      </c>
      <c r="E103" s="5">
        <v>0.35</v>
      </c>
      <c r="F103" s="5">
        <v>0.28000000000000003</v>
      </c>
      <c r="G103" t="s">
        <v>167</v>
      </c>
      <c r="H103" t="s">
        <v>168</v>
      </c>
      <c r="I103" t="s">
        <v>489</v>
      </c>
      <c r="J103" t="s">
        <v>170</v>
      </c>
      <c r="K103">
        <v>-3.9123478</v>
      </c>
      <c r="L103">
        <v>102.27037540000001</v>
      </c>
      <c r="M103" t="s">
        <v>58</v>
      </c>
      <c r="N103" t="s">
        <v>128</v>
      </c>
      <c r="O103" t="s">
        <v>60</v>
      </c>
      <c r="P103" t="s">
        <v>70</v>
      </c>
      <c r="Q103" t="s">
        <v>71</v>
      </c>
      <c r="R103" t="s">
        <v>63</v>
      </c>
      <c r="S103">
        <v>2019</v>
      </c>
      <c r="T103">
        <v>25</v>
      </c>
      <c r="U103">
        <v>22</v>
      </c>
      <c r="V103">
        <v>2044</v>
      </c>
      <c r="W103">
        <v>10</v>
      </c>
      <c r="X103">
        <v>2034</v>
      </c>
      <c r="Y103" s="8">
        <v>126188235.94499712</v>
      </c>
      <c r="Z103" s="8">
        <v>1.2618823594499713</v>
      </c>
      <c r="AA103" s="8">
        <v>26.767156277632143</v>
      </c>
      <c r="AB103">
        <v>100</v>
      </c>
      <c r="AC103" s="5">
        <v>0.35403846153846102</v>
      </c>
      <c r="AD103" s="5">
        <v>0.59</v>
      </c>
      <c r="AE103" s="7">
        <v>516840</v>
      </c>
      <c r="AF103" s="6">
        <v>0.91213793247974995</v>
      </c>
      <c r="AG103" s="6">
        <v>50</v>
      </c>
      <c r="AH103" s="6">
        <v>29.956437810850598</v>
      </c>
      <c r="AI103" s="6">
        <v>0.217801095351357</v>
      </c>
      <c r="AJ103" s="6">
        <v>0.18822360370765601</v>
      </c>
      <c r="AK103" s="6">
        <v>5.1712328767123301</v>
      </c>
      <c r="AL103" s="6">
        <v>0.12999999999999901</v>
      </c>
      <c r="AM103" s="6">
        <v>30.286727030180501</v>
      </c>
      <c r="AN103" s="6">
        <v>35.445894291270577</v>
      </c>
      <c r="AO103" s="6">
        <v>54.56</v>
      </c>
      <c r="AP103" s="6">
        <v>24.273272969819502</v>
      </c>
      <c r="AQ103" s="6">
        <v>19.114105708729426</v>
      </c>
      <c r="AR103" s="7">
        <v>1633786</v>
      </c>
      <c r="AS103" s="6">
        <v>53</v>
      </c>
      <c r="AT103" s="6">
        <v>158.24250000000001</v>
      </c>
      <c r="AU103" s="6">
        <v>140.41524596520901</v>
      </c>
      <c r="AV103" s="6">
        <v>189.9325</v>
      </c>
      <c r="AW103" s="6">
        <v>175.12154676369201</v>
      </c>
      <c r="AX103" s="6">
        <v>38.3701265161328</v>
      </c>
      <c r="AY103" s="7">
        <v>368.75</v>
      </c>
      <c r="AZ103" s="7">
        <v>196.66666666666669</v>
      </c>
      <c r="BA103" s="7">
        <v>719.0625</v>
      </c>
      <c r="BB103" s="7">
        <v>1030.5333333333335</v>
      </c>
      <c r="BC103" s="6">
        <v>15.0384806545343</v>
      </c>
      <c r="BD103" s="6">
        <v>12.598521540422601</v>
      </c>
      <c r="BE103" s="6">
        <v>0.52</v>
      </c>
      <c r="BF103" s="6">
        <v>1.3035573595801699</v>
      </c>
      <c r="BG103" s="6">
        <v>0.67784982698168905</v>
      </c>
      <c r="BH103" s="6">
        <v>2.01120154004114</v>
      </c>
      <c r="BI103" s="6">
        <v>5.5350150091305199</v>
      </c>
      <c r="BJ103">
        <v>130</v>
      </c>
      <c r="BK103" s="6">
        <v>0.47142936902283394</v>
      </c>
      <c r="BL103" s="6">
        <v>4.7142936902283399</v>
      </c>
      <c r="BM103" s="6">
        <v>47.142936902283395</v>
      </c>
      <c r="BO103" s="8"/>
      <c r="BP103" s="8"/>
    </row>
    <row r="104" spans="1:68" x14ac:dyDescent="0.2">
      <c r="A104">
        <v>103</v>
      </c>
      <c r="B104" t="s">
        <v>51</v>
      </c>
      <c r="C104" t="s">
        <v>272</v>
      </c>
      <c r="D104" t="s">
        <v>151</v>
      </c>
      <c r="E104" s="5">
        <v>0.4</v>
      </c>
      <c r="F104" s="5">
        <v>0.31</v>
      </c>
      <c r="G104" t="s">
        <v>273</v>
      </c>
      <c r="H104" t="s">
        <v>274</v>
      </c>
      <c r="I104" t="s">
        <v>275</v>
      </c>
      <c r="J104" t="s">
        <v>276</v>
      </c>
      <c r="K104">
        <v>-4.0512915999999999</v>
      </c>
      <c r="L104">
        <v>122.6534484</v>
      </c>
      <c r="M104" t="s">
        <v>58</v>
      </c>
      <c r="N104" t="s">
        <v>59</v>
      </c>
      <c r="O104" t="s">
        <v>60</v>
      </c>
      <c r="P104" t="s">
        <v>70</v>
      </c>
      <c r="Q104" t="s">
        <v>71</v>
      </c>
      <c r="R104" t="s">
        <v>63</v>
      </c>
      <c r="S104">
        <v>2019</v>
      </c>
      <c r="T104">
        <v>25</v>
      </c>
      <c r="U104">
        <v>22</v>
      </c>
      <c r="V104">
        <v>2044</v>
      </c>
      <c r="W104">
        <v>10</v>
      </c>
      <c r="X104">
        <v>2034</v>
      </c>
      <c r="Y104" s="8">
        <v>80556642.996348709</v>
      </c>
      <c r="Z104" s="8">
        <v>1.6111328599269741</v>
      </c>
      <c r="AA104" s="8">
        <v>30.574679960808758</v>
      </c>
      <c r="AB104">
        <v>50</v>
      </c>
      <c r="AC104" s="5">
        <v>0.35403846153846102</v>
      </c>
      <c r="AD104" s="5">
        <v>0.65948483401478297</v>
      </c>
      <c r="AE104" s="7">
        <v>288854.35729847493</v>
      </c>
      <c r="AF104" s="6">
        <v>0.91213793247974995</v>
      </c>
      <c r="AG104" s="6">
        <v>56.767961132673399</v>
      </c>
      <c r="AH104" s="6">
        <v>33.903451030610199</v>
      </c>
      <c r="AI104" s="6">
        <v>0.217801095351357</v>
      </c>
      <c r="AJ104" s="6">
        <v>0.18822360370765601</v>
      </c>
      <c r="AK104" s="6">
        <v>5.1712328767123301</v>
      </c>
      <c r="AL104" s="6">
        <v>0.12999999999999901</v>
      </c>
      <c r="AM104" s="6">
        <v>34.233740249940098</v>
      </c>
      <c r="AN104" s="6">
        <v>39.392907511030188</v>
      </c>
      <c r="AO104" s="6">
        <v>61.98</v>
      </c>
      <c r="AP104" s="6">
        <v>27.746259750059899</v>
      </c>
      <c r="AQ104" s="6">
        <v>22.587092488969809</v>
      </c>
      <c r="AR104" s="7">
        <v>2754736.875</v>
      </c>
      <c r="AS104" s="6">
        <v>53</v>
      </c>
      <c r="AT104" s="6">
        <v>158.24250000000001</v>
      </c>
      <c r="AU104" s="6">
        <v>136.12172069391099</v>
      </c>
      <c r="AV104" s="6">
        <v>189.9325</v>
      </c>
      <c r="AW104" s="6">
        <v>170.82802149239399</v>
      </c>
      <c r="AX104" s="6">
        <v>30.896485965989299</v>
      </c>
      <c r="AY104" s="7">
        <v>206.08901062961968</v>
      </c>
      <c r="AZ104" s="7">
        <v>109.91413900246384</v>
      </c>
      <c r="BA104" s="7">
        <v>401.87357072775836</v>
      </c>
      <c r="BB104" s="7">
        <v>575.9500883729105</v>
      </c>
      <c r="BC104" s="6">
        <v>15.0384806545343</v>
      </c>
      <c r="BD104" s="6">
        <v>12.598521540422601</v>
      </c>
      <c r="BE104" s="6">
        <v>0.52</v>
      </c>
      <c r="BF104" s="6">
        <v>1.2823271447878499</v>
      </c>
      <c r="BG104" s="6">
        <v>0.66681011528968603</v>
      </c>
      <c r="BH104" s="6">
        <v>1.2534662563669801</v>
      </c>
      <c r="BI104" s="6">
        <v>3.7503229563988301</v>
      </c>
      <c r="BJ104">
        <v>65</v>
      </c>
      <c r="BK104" s="6">
        <v>0.26347501625399788</v>
      </c>
      <c r="BL104" s="6">
        <v>2.6347501625399787</v>
      </c>
      <c r="BM104" s="6">
        <v>26.347501625399786</v>
      </c>
      <c r="BO104" s="8"/>
      <c r="BP104" s="8"/>
    </row>
    <row r="105" spans="1:68" x14ac:dyDescent="0.2">
      <c r="A105">
        <v>104</v>
      </c>
      <c r="B105" t="s">
        <v>51</v>
      </c>
      <c r="C105" t="s">
        <v>272</v>
      </c>
      <c r="D105" t="s">
        <v>151</v>
      </c>
      <c r="E105" s="5">
        <v>0.4</v>
      </c>
      <c r="F105" s="5">
        <v>0.31</v>
      </c>
      <c r="G105" t="s">
        <v>273</v>
      </c>
      <c r="H105" t="s">
        <v>274</v>
      </c>
      <c r="I105" t="s">
        <v>277</v>
      </c>
      <c r="J105" t="s">
        <v>276</v>
      </c>
      <c r="K105">
        <v>-4.0512915999999999</v>
      </c>
      <c r="L105">
        <v>122.6534484</v>
      </c>
      <c r="M105" t="s">
        <v>58</v>
      </c>
      <c r="N105" t="s">
        <v>59</v>
      </c>
      <c r="O105" t="s">
        <v>60</v>
      </c>
      <c r="P105" t="s">
        <v>70</v>
      </c>
      <c r="Q105" t="s">
        <v>71</v>
      </c>
      <c r="R105" t="s">
        <v>63</v>
      </c>
      <c r="S105">
        <v>2019</v>
      </c>
      <c r="T105">
        <v>25</v>
      </c>
      <c r="U105">
        <v>22</v>
      </c>
      <c r="V105">
        <v>2044</v>
      </c>
      <c r="W105">
        <v>10</v>
      </c>
      <c r="X105">
        <v>2034</v>
      </c>
      <c r="Y105" s="8">
        <v>80556642.996348709</v>
      </c>
      <c r="Z105" s="8">
        <v>1.6111328599269741</v>
      </c>
      <c r="AA105" s="8">
        <v>30.574679960808758</v>
      </c>
      <c r="AB105">
        <v>50</v>
      </c>
      <c r="AC105" s="5">
        <v>0.35403846153846102</v>
      </c>
      <c r="AD105" s="5">
        <v>0.65948483401478297</v>
      </c>
      <c r="AE105" s="7">
        <v>288854.35729847493</v>
      </c>
      <c r="AF105" s="6">
        <v>0.91213793247974995</v>
      </c>
      <c r="AG105" s="6">
        <v>56.767961132673399</v>
      </c>
      <c r="AH105" s="6">
        <v>33.903451030610199</v>
      </c>
      <c r="AI105" s="6">
        <v>0.217801095351357</v>
      </c>
      <c r="AJ105" s="6">
        <v>0.18822360370765601</v>
      </c>
      <c r="AK105" s="6">
        <v>5.1712328767123301</v>
      </c>
      <c r="AL105" s="6">
        <v>0.12999999999999901</v>
      </c>
      <c r="AM105" s="6">
        <v>34.233740249940098</v>
      </c>
      <c r="AN105" s="6">
        <v>39.392907511030188</v>
      </c>
      <c r="AO105" s="6">
        <v>61.98</v>
      </c>
      <c r="AP105" s="6">
        <v>27.746259750059899</v>
      </c>
      <c r="AQ105" s="6">
        <v>22.587092488969809</v>
      </c>
      <c r="AR105" s="7">
        <v>2754736.875</v>
      </c>
      <c r="AS105" s="6">
        <v>53</v>
      </c>
      <c r="AT105" s="6">
        <v>158.24250000000001</v>
      </c>
      <c r="AU105" s="6">
        <v>136.12172069391099</v>
      </c>
      <c r="AV105" s="6">
        <v>189.9325</v>
      </c>
      <c r="AW105" s="6">
        <v>170.82802149239399</v>
      </c>
      <c r="AX105" s="6">
        <v>30.896485965989299</v>
      </c>
      <c r="AY105" s="7">
        <v>206.08901062961968</v>
      </c>
      <c r="AZ105" s="7">
        <v>109.91413900246384</v>
      </c>
      <c r="BA105" s="7">
        <v>401.87357072775836</v>
      </c>
      <c r="BB105" s="7">
        <v>575.9500883729105</v>
      </c>
      <c r="BC105" s="6">
        <v>15.0384806545343</v>
      </c>
      <c r="BD105" s="6">
        <v>12.598521540422601</v>
      </c>
      <c r="BE105" s="6">
        <v>0.52</v>
      </c>
      <c r="BF105" s="6">
        <v>1.2823271447878499</v>
      </c>
      <c r="BG105" s="6">
        <v>0.66681011528968603</v>
      </c>
      <c r="BH105" s="6">
        <v>1.2534662563669801</v>
      </c>
      <c r="BI105" s="6">
        <v>3.7503229563988301</v>
      </c>
      <c r="BJ105">
        <v>65</v>
      </c>
      <c r="BK105" s="6">
        <v>0.26347501625399788</v>
      </c>
      <c r="BL105" s="6">
        <v>2.6347501625399787</v>
      </c>
      <c r="BM105" s="6">
        <v>26.347501625399786</v>
      </c>
      <c r="BO105" s="8"/>
      <c r="BP105" s="8"/>
    </row>
    <row r="106" spans="1:68" x14ac:dyDescent="0.2">
      <c r="A106">
        <v>105</v>
      </c>
      <c r="B106" t="s">
        <v>51</v>
      </c>
      <c r="C106" t="s">
        <v>109</v>
      </c>
      <c r="D106" t="s">
        <v>53</v>
      </c>
      <c r="E106" s="5">
        <v>0.59</v>
      </c>
      <c r="F106" s="5">
        <v>1.27</v>
      </c>
      <c r="G106" t="s">
        <v>226</v>
      </c>
      <c r="H106" t="s">
        <v>223</v>
      </c>
      <c r="I106" t="s">
        <v>227</v>
      </c>
      <c r="J106" t="s">
        <v>225</v>
      </c>
      <c r="K106">
        <v>-5.9916942999999998</v>
      </c>
      <c r="L106">
        <v>106.10080050000001</v>
      </c>
      <c r="M106" t="s">
        <v>58</v>
      </c>
      <c r="N106" t="s">
        <v>128</v>
      </c>
      <c r="O106" t="s">
        <v>60</v>
      </c>
      <c r="P106" t="s">
        <v>70</v>
      </c>
      <c r="Q106" t="s">
        <v>62</v>
      </c>
      <c r="R106" t="s">
        <v>63</v>
      </c>
      <c r="S106">
        <v>2020</v>
      </c>
      <c r="T106">
        <v>25</v>
      </c>
      <c r="U106">
        <v>23</v>
      </c>
      <c r="V106">
        <v>2045</v>
      </c>
      <c r="W106">
        <v>10</v>
      </c>
      <c r="X106">
        <v>2035</v>
      </c>
      <c r="Y106" s="8">
        <v>728002437.51029503</v>
      </c>
      <c r="Z106" s="8">
        <v>0.73461396317890515</v>
      </c>
      <c r="AA106" s="8">
        <v>14.552711774807918</v>
      </c>
      <c r="AB106">
        <v>991</v>
      </c>
      <c r="AC106" s="5">
        <v>0.37791666666666601</v>
      </c>
      <c r="AD106" s="5">
        <v>0.73402605516475306</v>
      </c>
      <c r="AE106" s="7">
        <v>6372197.6290540472</v>
      </c>
      <c r="AF106" s="6">
        <v>0.78505424953491199</v>
      </c>
      <c r="AG106" s="6">
        <v>55.194051448676397</v>
      </c>
      <c r="AH106" s="6">
        <v>30.9975995680404</v>
      </c>
      <c r="AI106" s="6">
        <v>0.217801095351357</v>
      </c>
      <c r="AJ106" s="6">
        <v>0.17773221088989599</v>
      </c>
      <c r="AK106" s="6">
        <v>4.7031963470319598</v>
      </c>
      <c r="AL106" s="6">
        <v>0.12</v>
      </c>
      <c r="AM106" s="6">
        <v>31.291434142726501</v>
      </c>
      <c r="AN106" s="6">
        <v>35.998528125962252</v>
      </c>
      <c r="AO106" s="6">
        <v>42.6</v>
      </c>
      <c r="AP106" s="6">
        <v>11.3085658572735</v>
      </c>
      <c r="AQ106" s="6">
        <v>6.6014718740377489</v>
      </c>
      <c r="AR106" s="7">
        <v>1980563</v>
      </c>
      <c r="AS106" s="6">
        <v>53</v>
      </c>
      <c r="AT106" s="6">
        <v>158.24250000000001</v>
      </c>
      <c r="AU106" s="6">
        <v>162.10490443978</v>
      </c>
      <c r="AV106" s="6">
        <v>189.9325</v>
      </c>
      <c r="AW106" s="6">
        <v>202.38915049560501</v>
      </c>
      <c r="AX106" s="6">
        <v>48.522572562965003</v>
      </c>
      <c r="AY106" s="7">
        <v>4546.3738791766882</v>
      </c>
      <c r="AZ106" s="7">
        <v>2424.7327355609009</v>
      </c>
      <c r="BA106" s="7">
        <v>8865.4290643945424</v>
      </c>
      <c r="BB106" s="7">
        <v>12705.599534339121</v>
      </c>
      <c r="BC106" s="6">
        <v>15.0384806545343</v>
      </c>
      <c r="BD106" s="6">
        <v>11.696982586859599</v>
      </c>
      <c r="BE106" s="6">
        <v>0.47</v>
      </c>
      <c r="BF106" s="6">
        <v>2.4729612490627</v>
      </c>
      <c r="BG106" s="6">
        <v>1.16229178705946</v>
      </c>
      <c r="BH106" s="6">
        <v>5.1769103175049</v>
      </c>
      <c r="BI106" s="6">
        <v>7.3486922829668098</v>
      </c>
      <c r="BJ106">
        <v>1288.3</v>
      </c>
      <c r="BK106" s="6">
        <v>5.0025208275651707</v>
      </c>
      <c r="BL106" s="6">
        <v>50.025208275651707</v>
      </c>
      <c r="BM106" s="6">
        <v>500.2520827565171</v>
      </c>
      <c r="BO106" s="8"/>
      <c r="BP106" s="8"/>
    </row>
    <row r="107" spans="1:68" x14ac:dyDescent="0.2">
      <c r="A107">
        <v>106</v>
      </c>
      <c r="B107" t="s">
        <v>51</v>
      </c>
      <c r="C107" t="s">
        <v>209</v>
      </c>
      <c r="D107" t="s">
        <v>96</v>
      </c>
      <c r="E107" s="5">
        <v>0.45</v>
      </c>
      <c r="F107" s="5">
        <v>0.52</v>
      </c>
      <c r="G107" t="s">
        <v>252</v>
      </c>
      <c r="H107" t="s">
        <v>253</v>
      </c>
      <c r="I107" t="s">
        <v>256</v>
      </c>
      <c r="J107" t="s">
        <v>255</v>
      </c>
      <c r="K107">
        <v>5.5178499999999998E-2</v>
      </c>
      <c r="L107">
        <v>117.49458869999999</v>
      </c>
      <c r="M107" t="s">
        <v>58</v>
      </c>
      <c r="N107" t="s">
        <v>128</v>
      </c>
      <c r="O107" t="s">
        <v>60</v>
      </c>
      <c r="P107" t="s">
        <v>70</v>
      </c>
      <c r="Q107" t="s">
        <v>71</v>
      </c>
      <c r="R107" t="s">
        <v>63</v>
      </c>
      <c r="S107">
        <v>2020</v>
      </c>
      <c r="T107">
        <v>25</v>
      </c>
      <c r="U107">
        <v>23</v>
      </c>
      <c r="V107">
        <v>2045</v>
      </c>
      <c r="W107">
        <v>10</v>
      </c>
      <c r="X107">
        <v>2035</v>
      </c>
      <c r="Y107" s="8">
        <v>170528051.61753023</v>
      </c>
      <c r="Z107" s="8">
        <v>1.7052805161753022</v>
      </c>
      <c r="AA107" s="8">
        <v>27.334893878911139</v>
      </c>
      <c r="AB107">
        <v>100</v>
      </c>
      <c r="AC107" s="5">
        <v>0.355961538461538</v>
      </c>
      <c r="AD107" s="5">
        <v>0.78499450686047101</v>
      </c>
      <c r="AE107" s="7">
        <v>687655.18800977257</v>
      </c>
      <c r="AF107" s="6">
        <v>0.90720976027617495</v>
      </c>
      <c r="AG107" s="6">
        <v>55.194051448676397</v>
      </c>
      <c r="AH107" s="6">
        <v>32.8153386554986</v>
      </c>
      <c r="AI107" s="6">
        <v>0.217801095351357</v>
      </c>
      <c r="AJ107" s="6">
        <v>0.18617882143974401</v>
      </c>
      <c r="AK107" s="6">
        <v>5.1712328767123301</v>
      </c>
      <c r="AL107" s="6">
        <v>0.12999999999999901</v>
      </c>
      <c r="AM107" s="6">
        <v>33.144536974941097</v>
      </c>
      <c r="AN107" s="6">
        <v>38.30275035365068</v>
      </c>
      <c r="AO107" s="6">
        <v>57.8</v>
      </c>
      <c r="AP107" s="6">
        <v>24.6554630250589</v>
      </c>
      <c r="AQ107" s="6">
        <v>19.497249646349317</v>
      </c>
      <c r="AR107" s="7">
        <v>2324998</v>
      </c>
      <c r="AS107" s="6">
        <v>53</v>
      </c>
      <c r="AT107" s="6">
        <v>158.24250000000001</v>
      </c>
      <c r="AU107" s="6">
        <v>138.055698530299</v>
      </c>
      <c r="AV107" s="6">
        <v>189.9325</v>
      </c>
      <c r="AW107" s="6">
        <v>172.95072194643501</v>
      </c>
      <c r="AX107" s="6">
        <v>33.279120702596003</v>
      </c>
      <c r="AY107" s="7">
        <v>490.62156678779434</v>
      </c>
      <c r="AZ107" s="7">
        <v>261.66483562015702</v>
      </c>
      <c r="BA107" s="7">
        <v>956.71205523619892</v>
      </c>
      <c r="BB107" s="7">
        <v>1371.1237386496227</v>
      </c>
      <c r="BC107" s="6">
        <v>15.0384806545343</v>
      </c>
      <c r="BD107" s="6">
        <v>12.4627640438502</v>
      </c>
      <c r="BE107" s="6">
        <v>0.52</v>
      </c>
      <c r="BF107" s="6">
        <v>1.2255286809491599</v>
      </c>
      <c r="BG107" s="6">
        <v>0.63727491409356596</v>
      </c>
      <c r="BH107" s="6">
        <v>6.2668269126916201</v>
      </c>
      <c r="BI107" s="6">
        <v>28.9270881451191</v>
      </c>
      <c r="BJ107">
        <v>130</v>
      </c>
      <c r="BK107" s="6">
        <v>0.6238474982670138</v>
      </c>
      <c r="BL107" s="6">
        <v>6.2384749826701382</v>
      </c>
      <c r="BM107" s="6">
        <v>62.38474982670138</v>
      </c>
      <c r="BO107" s="8"/>
      <c r="BP107" s="8"/>
    </row>
    <row r="108" spans="1:68" x14ac:dyDescent="0.2">
      <c r="A108">
        <v>107</v>
      </c>
      <c r="B108" t="s">
        <v>51</v>
      </c>
      <c r="C108" t="s">
        <v>74</v>
      </c>
      <c r="D108" t="s">
        <v>75</v>
      </c>
      <c r="E108" s="5">
        <v>0.4</v>
      </c>
      <c r="F108" s="5">
        <v>0.49</v>
      </c>
      <c r="G108" t="s">
        <v>429</v>
      </c>
      <c r="H108" t="s">
        <v>430</v>
      </c>
      <c r="I108" t="s">
        <v>431</v>
      </c>
      <c r="J108" t="s">
        <v>432</v>
      </c>
      <c r="K108">
        <v>1.3743310799999999</v>
      </c>
      <c r="L108">
        <v>125.08545460000001</v>
      </c>
      <c r="M108" t="s">
        <v>58</v>
      </c>
      <c r="N108" t="s">
        <v>128</v>
      </c>
      <c r="O108" t="s">
        <v>60</v>
      </c>
      <c r="P108" t="s">
        <v>70</v>
      </c>
      <c r="Q108" t="s">
        <v>71</v>
      </c>
      <c r="R108" t="s">
        <v>63</v>
      </c>
      <c r="S108">
        <v>2021</v>
      </c>
      <c r="T108">
        <v>25</v>
      </c>
      <c r="U108">
        <v>24</v>
      </c>
      <c r="V108">
        <v>2046</v>
      </c>
      <c r="W108">
        <v>10</v>
      </c>
      <c r="X108">
        <v>2036</v>
      </c>
      <c r="Y108" s="8">
        <v>99487404.580941528</v>
      </c>
      <c r="Z108" s="8">
        <v>1.9897480916188306</v>
      </c>
      <c r="AA108" s="8">
        <v>38.169949755865822</v>
      </c>
      <c r="AB108">
        <v>50</v>
      </c>
      <c r="AC108" s="5">
        <v>0.35788461538461502</v>
      </c>
      <c r="AD108" s="5">
        <v>0.65948483401478297</v>
      </c>
      <c r="AE108" s="7">
        <v>288854.35729847493</v>
      </c>
      <c r="AF108" s="6">
        <v>0.90233455646330596</v>
      </c>
      <c r="AG108" s="6">
        <v>55.404343670165701</v>
      </c>
      <c r="AH108" s="6">
        <v>32.763768137249897</v>
      </c>
      <c r="AI108" s="6">
        <v>0.217801095351357</v>
      </c>
      <c r="AJ108" s="6">
        <v>0.184167179564244</v>
      </c>
      <c r="AK108" s="6">
        <v>5.1712328767123301</v>
      </c>
      <c r="AL108" s="6">
        <v>0.12999999999999901</v>
      </c>
      <c r="AM108" s="6">
        <v>33.091887375872098</v>
      </c>
      <c r="AN108" s="6">
        <v>38.249168193526472</v>
      </c>
      <c r="AO108" s="6">
        <v>67.39</v>
      </c>
      <c r="AP108" s="6">
        <v>34.298112624127903</v>
      </c>
      <c r="AQ108" s="6">
        <v>29.140831806473528</v>
      </c>
      <c r="AR108" s="7">
        <v>3066091.01</v>
      </c>
      <c r="AS108" s="6">
        <v>53</v>
      </c>
      <c r="AT108" s="6">
        <v>158.24250000000001</v>
      </c>
      <c r="AU108" s="6">
        <v>138.85779693946699</v>
      </c>
      <c r="AV108" s="6">
        <v>189.9325</v>
      </c>
      <c r="AW108" s="6">
        <v>173.941542973255</v>
      </c>
      <c r="AX108" s="6">
        <v>33.693993575208403</v>
      </c>
      <c r="AY108" s="7">
        <v>206.08901062961968</v>
      </c>
      <c r="AZ108" s="7">
        <v>109.91413900246384</v>
      </c>
      <c r="BA108" s="7">
        <v>401.87357072775836</v>
      </c>
      <c r="BB108" s="7">
        <v>575.9500883729105</v>
      </c>
      <c r="BC108" s="6">
        <v>15.0384806545343</v>
      </c>
      <c r="BD108" s="6">
        <v>12.329189176962499</v>
      </c>
      <c r="BE108" s="6">
        <v>0.52</v>
      </c>
      <c r="BF108" s="6">
        <v>1.77601496126393</v>
      </c>
      <c r="BG108" s="6">
        <v>0.92352777985724699</v>
      </c>
      <c r="BH108" s="6">
        <v>1.08694099178514</v>
      </c>
      <c r="BI108" s="6">
        <v>5.9971968973057699</v>
      </c>
      <c r="BJ108">
        <v>65</v>
      </c>
      <c r="BK108" s="6">
        <v>0.26064326837541268</v>
      </c>
      <c r="BL108" s="6">
        <v>2.606432683754127</v>
      </c>
      <c r="BM108" s="6">
        <v>26.06432683754127</v>
      </c>
      <c r="BO108" s="8"/>
      <c r="BP108" s="8"/>
    </row>
    <row r="109" spans="1:68" x14ac:dyDescent="0.2">
      <c r="A109">
        <v>108</v>
      </c>
      <c r="B109" t="s">
        <v>51</v>
      </c>
      <c r="C109" t="s">
        <v>74</v>
      </c>
      <c r="D109" t="s">
        <v>75</v>
      </c>
      <c r="E109" s="5">
        <v>0.4</v>
      </c>
      <c r="F109" s="5">
        <v>0.49</v>
      </c>
      <c r="G109" t="s">
        <v>429</v>
      </c>
      <c r="H109" t="s">
        <v>430</v>
      </c>
      <c r="I109" t="s">
        <v>433</v>
      </c>
      <c r="J109" t="s">
        <v>432</v>
      </c>
      <c r="K109">
        <v>1.3743310799999999</v>
      </c>
      <c r="L109">
        <v>125.08545460000001</v>
      </c>
      <c r="M109" t="s">
        <v>58</v>
      </c>
      <c r="N109" t="s">
        <v>128</v>
      </c>
      <c r="O109" t="s">
        <v>60</v>
      </c>
      <c r="P109" t="s">
        <v>70</v>
      </c>
      <c r="Q109" t="s">
        <v>71</v>
      </c>
      <c r="R109" t="s">
        <v>63</v>
      </c>
      <c r="S109">
        <v>2021</v>
      </c>
      <c r="T109">
        <v>25</v>
      </c>
      <c r="U109">
        <v>24</v>
      </c>
      <c r="V109">
        <v>2046</v>
      </c>
      <c r="W109">
        <v>10</v>
      </c>
      <c r="X109">
        <v>2036</v>
      </c>
      <c r="Y109" s="8">
        <v>99487404.580941528</v>
      </c>
      <c r="Z109" s="8">
        <v>1.9897480916188306</v>
      </c>
      <c r="AA109" s="8">
        <v>38.169949755865822</v>
      </c>
      <c r="AB109">
        <v>50</v>
      </c>
      <c r="AC109" s="5">
        <v>0.35788461538461502</v>
      </c>
      <c r="AD109" s="5">
        <v>0.65948483401478297</v>
      </c>
      <c r="AE109" s="7">
        <v>288854.35729847493</v>
      </c>
      <c r="AF109" s="6">
        <v>0.90233455646330596</v>
      </c>
      <c r="AG109" s="6">
        <v>55.404343670165701</v>
      </c>
      <c r="AH109" s="6">
        <v>32.763768137249897</v>
      </c>
      <c r="AI109" s="6">
        <v>0.217801095351357</v>
      </c>
      <c r="AJ109" s="6">
        <v>0.184167179564244</v>
      </c>
      <c r="AK109" s="6">
        <v>5.1712328767123301</v>
      </c>
      <c r="AL109" s="6">
        <v>0.12999999999999901</v>
      </c>
      <c r="AM109" s="6">
        <v>33.091887375872098</v>
      </c>
      <c r="AN109" s="6">
        <v>38.249168193526472</v>
      </c>
      <c r="AO109" s="6">
        <v>67.39</v>
      </c>
      <c r="AP109" s="6">
        <v>34.298112624127903</v>
      </c>
      <c r="AQ109" s="6">
        <v>29.140831806473528</v>
      </c>
      <c r="AR109" s="7">
        <v>3066091.01</v>
      </c>
      <c r="AS109" s="6">
        <v>53</v>
      </c>
      <c r="AT109" s="6">
        <v>158.24250000000001</v>
      </c>
      <c r="AU109" s="6">
        <v>138.85779693946699</v>
      </c>
      <c r="AV109" s="6">
        <v>189.9325</v>
      </c>
      <c r="AW109" s="6">
        <v>173.941542973255</v>
      </c>
      <c r="AX109" s="6">
        <v>33.693993575208403</v>
      </c>
      <c r="AY109" s="7">
        <v>206.08901062961968</v>
      </c>
      <c r="AZ109" s="7">
        <v>109.91413900246384</v>
      </c>
      <c r="BA109" s="7">
        <v>401.87357072775836</v>
      </c>
      <c r="BB109" s="7">
        <v>575.9500883729105</v>
      </c>
      <c r="BC109" s="6">
        <v>15.0384806545343</v>
      </c>
      <c r="BD109" s="6">
        <v>12.329189176962499</v>
      </c>
      <c r="BE109" s="6">
        <v>0.52</v>
      </c>
      <c r="BF109" s="6">
        <v>1.77601496126393</v>
      </c>
      <c r="BG109" s="6">
        <v>0.92352777985724699</v>
      </c>
      <c r="BH109" s="6">
        <v>1.08694099178514</v>
      </c>
      <c r="BI109" s="6">
        <v>5.9971968973057699</v>
      </c>
      <c r="BJ109">
        <v>65</v>
      </c>
      <c r="BK109" s="6">
        <v>0.26064326837541268</v>
      </c>
      <c r="BL109" s="6">
        <v>2.606432683754127</v>
      </c>
      <c r="BM109" s="6">
        <v>26.06432683754127</v>
      </c>
      <c r="BO109" s="8"/>
      <c r="BP109" s="8"/>
    </row>
    <row r="110" spans="1:68" x14ac:dyDescent="0.2">
      <c r="A110">
        <v>109</v>
      </c>
      <c r="B110" t="s">
        <v>51</v>
      </c>
      <c r="C110" t="s">
        <v>423</v>
      </c>
      <c r="D110" t="s">
        <v>75</v>
      </c>
      <c r="E110" s="5">
        <v>0.3</v>
      </c>
      <c r="F110" s="5">
        <v>0.3</v>
      </c>
      <c r="G110" t="s">
        <v>424</v>
      </c>
      <c r="H110" t="s">
        <v>425</v>
      </c>
      <c r="I110" t="s">
        <v>428</v>
      </c>
      <c r="J110" t="s">
        <v>427</v>
      </c>
      <c r="K110">
        <v>0.94269809999999998</v>
      </c>
      <c r="L110">
        <v>122.9415754</v>
      </c>
      <c r="M110" t="s">
        <v>58</v>
      </c>
      <c r="N110" t="s">
        <v>128</v>
      </c>
      <c r="O110" t="s">
        <v>60</v>
      </c>
      <c r="P110" t="s">
        <v>70</v>
      </c>
      <c r="Q110" t="s">
        <v>71</v>
      </c>
      <c r="R110" t="s">
        <v>63</v>
      </c>
      <c r="S110">
        <v>2022</v>
      </c>
      <c r="T110">
        <v>25</v>
      </c>
      <c r="U110">
        <v>25</v>
      </c>
      <c r="V110">
        <v>2047</v>
      </c>
      <c r="W110">
        <v>10</v>
      </c>
      <c r="X110">
        <v>2037</v>
      </c>
      <c r="Y110" s="8">
        <v>97463924.974209279</v>
      </c>
      <c r="Z110" s="8">
        <v>1.9492784994841856</v>
      </c>
      <c r="AA110" s="8">
        <v>42.022101410118516</v>
      </c>
      <c r="AB110">
        <v>50</v>
      </c>
      <c r="AC110" s="5">
        <v>0.359807692307692</v>
      </c>
      <c r="AD110" s="5">
        <v>0.59</v>
      </c>
      <c r="AE110" s="7">
        <v>258420</v>
      </c>
      <c r="AF110" s="6">
        <v>0.89751147161273903</v>
      </c>
      <c r="AG110" s="6">
        <v>50</v>
      </c>
      <c r="AH110" s="6">
        <v>29.492493957368598</v>
      </c>
      <c r="AI110" s="6">
        <v>0.217801095351357</v>
      </c>
      <c r="AJ110" s="6">
        <v>0.182187965776172</v>
      </c>
      <c r="AK110" s="6">
        <v>5.1712328767123301</v>
      </c>
      <c r="AL110" s="6">
        <v>0.12999999999999901</v>
      </c>
      <c r="AM110" s="6">
        <v>29.8195457431965</v>
      </c>
      <c r="AN110" s="6">
        <v>34.975914799857094</v>
      </c>
      <c r="AO110" s="6">
        <v>67.39</v>
      </c>
      <c r="AP110" s="6">
        <v>37.570454256803501</v>
      </c>
      <c r="AQ110" s="6">
        <v>32.414085200142907</v>
      </c>
      <c r="AR110" s="7">
        <v>2459711.29</v>
      </c>
      <c r="AS110" s="6">
        <v>53</v>
      </c>
      <c r="AT110" s="6">
        <v>158.24250000000001</v>
      </c>
      <c r="AU110" s="6">
        <v>143.22176289151699</v>
      </c>
      <c r="AV110" s="6">
        <v>189.9325</v>
      </c>
      <c r="AW110" s="6">
        <v>178.49423154295701</v>
      </c>
      <c r="AX110" s="6">
        <v>40.3889292345537</v>
      </c>
      <c r="AY110" s="7">
        <v>184.375</v>
      </c>
      <c r="AZ110" s="7">
        <v>98.333333333333343</v>
      </c>
      <c r="BA110" s="7">
        <v>359.53125</v>
      </c>
      <c r="BB110" s="7">
        <v>515.26666666666677</v>
      </c>
      <c r="BC110" s="6">
        <v>15.0384806545343</v>
      </c>
      <c r="BD110" s="6">
        <v>12.197750399584301</v>
      </c>
      <c r="BE110" s="6">
        <v>0.52</v>
      </c>
      <c r="BF110" s="6">
        <v>1.34796642524156</v>
      </c>
      <c r="BG110" s="6">
        <v>0.70094254112561505</v>
      </c>
      <c r="BH110" s="6">
        <v>1.0855633611584601</v>
      </c>
      <c r="BI110" s="6">
        <v>6.1954468254598902</v>
      </c>
      <c r="BJ110">
        <v>65</v>
      </c>
      <c r="BK110" s="6">
        <v>0.23193491449416404</v>
      </c>
      <c r="BL110" s="6">
        <v>2.3193491449416404</v>
      </c>
      <c r="BM110" s="6">
        <v>23.193491449416403</v>
      </c>
      <c r="BO110" s="8"/>
      <c r="BP110" s="8"/>
    </row>
    <row r="111" spans="1:68" x14ac:dyDescent="0.2">
      <c r="A111">
        <v>110</v>
      </c>
      <c r="B111" t="s">
        <v>51</v>
      </c>
      <c r="C111" t="s">
        <v>423</v>
      </c>
      <c r="D111" t="s">
        <v>75</v>
      </c>
      <c r="E111" s="5">
        <v>0.4</v>
      </c>
      <c r="F111" s="5">
        <v>0.3</v>
      </c>
      <c r="G111" t="s">
        <v>424</v>
      </c>
      <c r="H111" t="s">
        <v>425</v>
      </c>
      <c r="I111" t="s">
        <v>426</v>
      </c>
      <c r="J111" t="s">
        <v>427</v>
      </c>
      <c r="K111">
        <v>0.94269809999999998</v>
      </c>
      <c r="L111">
        <v>122.9415754</v>
      </c>
      <c r="M111" t="s">
        <v>58</v>
      </c>
      <c r="N111" t="s">
        <v>128</v>
      </c>
      <c r="O111" t="s">
        <v>60</v>
      </c>
      <c r="P111" t="s">
        <v>70</v>
      </c>
      <c r="Q111" t="s">
        <v>71</v>
      </c>
      <c r="R111" t="s">
        <v>63</v>
      </c>
      <c r="S111">
        <v>2022</v>
      </c>
      <c r="T111">
        <v>25</v>
      </c>
      <c r="U111">
        <v>25</v>
      </c>
      <c r="V111">
        <v>2047</v>
      </c>
      <c r="W111">
        <v>10</v>
      </c>
      <c r="X111">
        <v>2037</v>
      </c>
      <c r="Y111" s="8">
        <v>97463924.974209279</v>
      </c>
      <c r="Z111" s="8">
        <v>1.9492784994841856</v>
      </c>
      <c r="AA111" s="8">
        <v>42.022101410118516</v>
      </c>
      <c r="AB111">
        <v>50</v>
      </c>
      <c r="AC111" s="5">
        <v>0.359807692307692</v>
      </c>
      <c r="AD111" s="5">
        <v>0.59</v>
      </c>
      <c r="AE111" s="7">
        <v>258420</v>
      </c>
      <c r="AF111" s="6">
        <v>0.89751147161273903</v>
      </c>
      <c r="AG111" s="6">
        <v>50</v>
      </c>
      <c r="AH111" s="6">
        <v>29.492493957368598</v>
      </c>
      <c r="AI111" s="6">
        <v>0.217801095351357</v>
      </c>
      <c r="AJ111" s="6">
        <v>0.182187965776172</v>
      </c>
      <c r="AK111" s="6">
        <v>5.1712328767123301</v>
      </c>
      <c r="AL111" s="6">
        <v>0.12999999999999901</v>
      </c>
      <c r="AM111" s="6">
        <v>29.8195457431965</v>
      </c>
      <c r="AN111" s="6">
        <v>34.975914799857094</v>
      </c>
      <c r="AO111" s="6">
        <v>67.39</v>
      </c>
      <c r="AP111" s="6">
        <v>37.570454256803501</v>
      </c>
      <c r="AQ111" s="6">
        <v>32.414085200142907</v>
      </c>
      <c r="AR111" s="7">
        <v>2459711.29</v>
      </c>
      <c r="AS111" s="6">
        <v>53</v>
      </c>
      <c r="AT111" s="6">
        <v>158.24250000000001</v>
      </c>
      <c r="AU111" s="6">
        <v>143.22176289151699</v>
      </c>
      <c r="AV111" s="6">
        <v>189.9325</v>
      </c>
      <c r="AW111" s="6">
        <v>178.49423154295701</v>
      </c>
      <c r="AX111" s="6">
        <v>40.3889292345537</v>
      </c>
      <c r="AY111" s="7">
        <v>184.375</v>
      </c>
      <c r="AZ111" s="7">
        <v>98.333333333333343</v>
      </c>
      <c r="BA111" s="7">
        <v>359.53125</v>
      </c>
      <c r="BB111" s="7">
        <v>515.26666666666677</v>
      </c>
      <c r="BC111" s="6">
        <v>15.0384806545343</v>
      </c>
      <c r="BD111" s="6">
        <v>12.197750399584301</v>
      </c>
      <c r="BE111" s="6">
        <v>0.52</v>
      </c>
      <c r="BF111" s="6">
        <v>1.34796642524156</v>
      </c>
      <c r="BG111" s="6">
        <v>0.70094254112561505</v>
      </c>
      <c r="BH111" s="6">
        <v>1.0855633611584601</v>
      </c>
      <c r="BI111" s="6">
        <v>6.1954468254598902</v>
      </c>
      <c r="BJ111">
        <v>65</v>
      </c>
      <c r="BK111" s="6">
        <v>0.23193491449416404</v>
      </c>
      <c r="BL111" s="6">
        <v>2.3193491449416404</v>
      </c>
      <c r="BM111" s="6">
        <v>23.193491449416403</v>
      </c>
      <c r="BO111" s="8"/>
      <c r="BP111" s="8"/>
    </row>
    <row r="112" spans="1:68" x14ac:dyDescent="0.2">
      <c r="A112">
        <v>111</v>
      </c>
      <c r="B112" t="s">
        <v>51</v>
      </c>
      <c r="C112" t="s">
        <v>241</v>
      </c>
      <c r="D112" t="s">
        <v>96</v>
      </c>
      <c r="E112" s="5">
        <v>0.45</v>
      </c>
      <c r="F112" s="5">
        <v>0.53</v>
      </c>
      <c r="G112" t="s">
        <v>262</v>
      </c>
      <c r="H112" t="s">
        <v>263</v>
      </c>
      <c r="I112" t="s">
        <v>264</v>
      </c>
      <c r="J112" t="s">
        <v>265</v>
      </c>
      <c r="K112">
        <v>-0.36501044300000002</v>
      </c>
      <c r="L112">
        <v>117.0650466</v>
      </c>
      <c r="M112" t="s">
        <v>58</v>
      </c>
      <c r="N112" t="s">
        <v>128</v>
      </c>
      <c r="O112" t="s">
        <v>60</v>
      </c>
      <c r="P112" t="s">
        <v>70</v>
      </c>
      <c r="Q112" t="s">
        <v>71</v>
      </c>
      <c r="R112" t="s">
        <v>63</v>
      </c>
      <c r="S112">
        <v>2020</v>
      </c>
      <c r="T112">
        <v>30</v>
      </c>
      <c r="U112">
        <v>28</v>
      </c>
      <c r="V112">
        <v>2050</v>
      </c>
      <c r="W112">
        <v>10</v>
      </c>
      <c r="X112">
        <v>2040</v>
      </c>
      <c r="Y112" s="8">
        <v>147354071.78160089</v>
      </c>
      <c r="Z112" s="8">
        <v>1.4735407178160089</v>
      </c>
      <c r="AA112" s="8">
        <v>23.620207212649856</v>
      </c>
      <c r="AB112">
        <v>100</v>
      </c>
      <c r="AC112" s="5">
        <v>0.355961538461538</v>
      </c>
      <c r="AD112" s="5">
        <v>0.78499450686047101</v>
      </c>
      <c r="AE112" s="7">
        <v>687655.18800977257</v>
      </c>
      <c r="AF112" s="6">
        <v>0.90720976027617495</v>
      </c>
      <c r="AG112" s="6">
        <v>55.194051448676397</v>
      </c>
      <c r="AH112" s="6">
        <v>32.8153386554986</v>
      </c>
      <c r="AI112" s="6">
        <v>0.217801095351357</v>
      </c>
      <c r="AJ112" s="6">
        <v>0.18617882143974401</v>
      </c>
      <c r="AK112" s="6">
        <v>5.1712328767123301</v>
      </c>
      <c r="AL112" s="6">
        <v>0.12999999999999901</v>
      </c>
      <c r="AM112" s="6">
        <v>33.144536974941097</v>
      </c>
      <c r="AN112" s="6">
        <v>38.30275035365068</v>
      </c>
      <c r="AO112" s="6">
        <v>54.43</v>
      </c>
      <c r="AP112" s="6">
        <v>21.285463025058903</v>
      </c>
      <c r="AQ112" s="6">
        <v>16.12724964634932</v>
      </c>
      <c r="AR112" s="7">
        <v>2324998</v>
      </c>
      <c r="AS112" s="6">
        <v>53</v>
      </c>
      <c r="AT112" s="6">
        <v>158.24250000000001</v>
      </c>
      <c r="AU112" s="6">
        <v>138.055698530299</v>
      </c>
      <c r="AV112" s="6">
        <v>189.9325</v>
      </c>
      <c r="AW112" s="6">
        <v>172.95072194643501</v>
      </c>
      <c r="AX112" s="6">
        <v>33.279120702596003</v>
      </c>
      <c r="AY112" s="7">
        <v>490.62156678779434</v>
      </c>
      <c r="AZ112" s="7">
        <v>261.66483562015702</v>
      </c>
      <c r="BA112" s="7">
        <v>956.71205523619892</v>
      </c>
      <c r="BB112" s="7">
        <v>1371.1237386496227</v>
      </c>
      <c r="BC112" s="6">
        <v>15.0384806545343</v>
      </c>
      <c r="BD112" s="6">
        <v>12.4627640438502</v>
      </c>
      <c r="BE112" s="6">
        <v>0.52</v>
      </c>
      <c r="BF112" s="6">
        <v>1.6320322497629101</v>
      </c>
      <c r="BG112" s="6">
        <v>0.84865676987671701</v>
      </c>
      <c r="BH112" s="6">
        <v>1.45233764219951</v>
      </c>
      <c r="BI112" s="6">
        <v>6.70812621330297</v>
      </c>
      <c r="BJ112">
        <v>130</v>
      </c>
      <c r="BK112" s="6">
        <v>0.6238474982670138</v>
      </c>
      <c r="BL112" s="6">
        <v>6.2384749826701382</v>
      </c>
      <c r="BM112" s="6">
        <v>62.38474982670138</v>
      </c>
      <c r="BO112" s="8"/>
      <c r="BP112" s="8"/>
    </row>
    <row r="113" spans="1:68" x14ac:dyDescent="0.2">
      <c r="A113">
        <v>112</v>
      </c>
      <c r="B113" t="s">
        <v>51</v>
      </c>
      <c r="C113" t="s">
        <v>241</v>
      </c>
      <c r="D113" t="s">
        <v>96</v>
      </c>
      <c r="E113" s="5" t="s">
        <v>654</v>
      </c>
      <c r="F113" s="5">
        <v>0.53</v>
      </c>
      <c r="G113" t="s">
        <v>262</v>
      </c>
      <c r="H113" t="s">
        <v>263</v>
      </c>
      <c r="I113" t="s">
        <v>266</v>
      </c>
      <c r="J113" t="s">
        <v>265</v>
      </c>
      <c r="K113">
        <v>-0.36501044300000002</v>
      </c>
      <c r="L113">
        <v>117.0650466</v>
      </c>
      <c r="M113" t="s">
        <v>58</v>
      </c>
      <c r="N113" t="s">
        <v>128</v>
      </c>
      <c r="O113" t="s">
        <v>60</v>
      </c>
      <c r="P113" t="s">
        <v>70</v>
      </c>
      <c r="Q113" t="s">
        <v>71</v>
      </c>
      <c r="R113" t="s">
        <v>63</v>
      </c>
      <c r="S113">
        <v>2020</v>
      </c>
      <c r="T113">
        <v>30</v>
      </c>
      <c r="U113">
        <v>28</v>
      </c>
      <c r="V113">
        <v>2050</v>
      </c>
      <c r="W113">
        <v>10</v>
      </c>
      <c r="X113">
        <v>2040</v>
      </c>
      <c r="Y113" s="8">
        <v>147354071.78160089</v>
      </c>
      <c r="Z113" s="8">
        <v>1.4735407178160089</v>
      </c>
      <c r="AA113" s="8">
        <v>23.620207212649856</v>
      </c>
      <c r="AB113">
        <v>100</v>
      </c>
      <c r="AC113" s="5">
        <v>0.355961538461538</v>
      </c>
      <c r="AD113" s="5">
        <v>0.78499450686047101</v>
      </c>
      <c r="AE113" s="7">
        <v>687655.18800977257</v>
      </c>
      <c r="AF113" s="6">
        <v>0.90720976027617495</v>
      </c>
      <c r="AG113" s="6">
        <v>55.194051448676397</v>
      </c>
      <c r="AH113" s="6">
        <v>32.8153386554986</v>
      </c>
      <c r="AI113" s="6">
        <v>0.217801095351357</v>
      </c>
      <c r="AJ113" s="6">
        <v>0.18617882143974401</v>
      </c>
      <c r="AK113" s="6">
        <v>5.1712328767123301</v>
      </c>
      <c r="AL113" s="6">
        <v>0.12999999999999901</v>
      </c>
      <c r="AM113" s="6">
        <v>33.144536974941097</v>
      </c>
      <c r="AN113" s="6">
        <v>38.30275035365068</v>
      </c>
      <c r="AO113" s="6">
        <v>54.43</v>
      </c>
      <c r="AP113" s="6">
        <v>21.285463025058903</v>
      </c>
      <c r="AQ113" s="6">
        <v>16.12724964634932</v>
      </c>
      <c r="AR113" s="7">
        <v>2324998</v>
      </c>
      <c r="AS113" s="6">
        <v>53</v>
      </c>
      <c r="AT113" s="6">
        <v>158.24250000000001</v>
      </c>
      <c r="AU113" s="6">
        <v>138.055698530299</v>
      </c>
      <c r="AV113" s="6">
        <v>189.9325</v>
      </c>
      <c r="AW113" s="6">
        <v>172.95072194643501</v>
      </c>
      <c r="AX113" s="6">
        <v>33.279120702596003</v>
      </c>
      <c r="AY113" s="7">
        <v>490.62156678779434</v>
      </c>
      <c r="AZ113" s="7">
        <v>261.66483562015702</v>
      </c>
      <c r="BA113" s="7">
        <v>956.71205523619892</v>
      </c>
      <c r="BB113" s="7">
        <v>1371.1237386496227</v>
      </c>
      <c r="BC113" s="6">
        <v>15.0384806545343</v>
      </c>
      <c r="BD113" s="6">
        <v>12.4627640438502</v>
      </c>
      <c r="BE113" s="6">
        <v>0.52</v>
      </c>
      <c r="BF113" s="6">
        <v>1.6320322497629101</v>
      </c>
      <c r="BG113" s="6">
        <v>0.84865676987671701</v>
      </c>
      <c r="BH113" s="6">
        <v>7.2069426773913303</v>
      </c>
      <c r="BI113" s="6">
        <v>28.877774416308299</v>
      </c>
      <c r="BJ113">
        <v>130</v>
      </c>
      <c r="BK113" s="6">
        <v>0.6238474982670138</v>
      </c>
      <c r="BL113" s="6">
        <v>6.2384749826701382</v>
      </c>
      <c r="BM113" s="6">
        <v>62.38474982670138</v>
      </c>
      <c r="BO113" s="8"/>
      <c r="BP113" s="8"/>
    </row>
    <row r="114" spans="1:68" x14ac:dyDescent="0.2">
      <c r="A114">
        <v>113</v>
      </c>
      <c r="B114" t="s">
        <v>51</v>
      </c>
      <c r="C114" t="s">
        <v>228</v>
      </c>
      <c r="D114" t="s">
        <v>96</v>
      </c>
      <c r="E114" s="5">
        <v>0.45</v>
      </c>
      <c r="F114" s="5">
        <v>0.15</v>
      </c>
      <c r="G114" t="s">
        <v>229</v>
      </c>
      <c r="H114" t="s">
        <v>230</v>
      </c>
      <c r="I114" t="s">
        <v>231</v>
      </c>
      <c r="J114" t="s">
        <v>232</v>
      </c>
      <c r="K114">
        <v>0.81615188599999999</v>
      </c>
      <c r="L114">
        <v>108.8461264</v>
      </c>
      <c r="M114" t="s">
        <v>58</v>
      </c>
      <c r="N114" t="s">
        <v>59</v>
      </c>
      <c r="O114" t="s">
        <v>178</v>
      </c>
      <c r="P114" t="s">
        <v>70</v>
      </c>
      <c r="Q114" t="s">
        <v>71</v>
      </c>
      <c r="R114" t="s">
        <v>63</v>
      </c>
      <c r="S114">
        <v>2020</v>
      </c>
      <c r="T114">
        <v>30</v>
      </c>
      <c r="U114">
        <v>28</v>
      </c>
      <c r="V114">
        <v>2050</v>
      </c>
      <c r="W114">
        <v>10</v>
      </c>
      <c r="X114">
        <v>2040</v>
      </c>
      <c r="Y114" s="8">
        <v>103031256.63843098</v>
      </c>
      <c r="Z114" s="8">
        <v>1.0303125663843098</v>
      </c>
      <c r="AA114" s="8">
        <v>16.515455608083954</v>
      </c>
      <c r="AB114">
        <v>100</v>
      </c>
      <c r="AC114" s="5">
        <v>0.355961538461538</v>
      </c>
      <c r="AD114" s="5">
        <v>0.78499450686047101</v>
      </c>
      <c r="AE114" s="7">
        <v>687655.18800977257</v>
      </c>
      <c r="AF114" s="6">
        <v>0.90720976027617495</v>
      </c>
      <c r="AG114" s="6">
        <v>55.194051448676397</v>
      </c>
      <c r="AH114" s="6">
        <v>32.8153386554986</v>
      </c>
      <c r="AI114" s="6">
        <v>0.217801095351357</v>
      </c>
      <c r="AJ114" s="6">
        <v>0.18617882143974401</v>
      </c>
      <c r="AK114" s="6">
        <v>5.1712328767123301</v>
      </c>
      <c r="AL114" s="6">
        <v>0.12999999999999901</v>
      </c>
      <c r="AM114" s="6">
        <v>33.144536974941097</v>
      </c>
      <c r="AN114" s="6">
        <v>38.30275035365068</v>
      </c>
      <c r="AO114" s="6">
        <v>47.984499999999997</v>
      </c>
      <c r="AP114" s="6">
        <v>14.8399630250589</v>
      </c>
      <c r="AQ114" s="6">
        <v>9.6817496463493171</v>
      </c>
      <c r="AR114" s="7">
        <v>1549999</v>
      </c>
      <c r="AS114" s="6">
        <v>53</v>
      </c>
      <c r="AT114" s="6">
        <v>158.24250000000001</v>
      </c>
      <c r="AU114" s="6">
        <v>138.055698530299</v>
      </c>
      <c r="AV114" s="6">
        <v>189.9325</v>
      </c>
      <c r="AW114" s="6">
        <v>172.95072194643501</v>
      </c>
      <c r="AX114" s="6">
        <v>33.279120702596003</v>
      </c>
      <c r="AY114" s="7">
        <v>490.62156678779434</v>
      </c>
      <c r="AZ114" s="7">
        <v>261.66483562015702</v>
      </c>
      <c r="BA114" s="7">
        <v>956.71205523619892</v>
      </c>
      <c r="BB114" s="7">
        <v>1371.1237386496227</v>
      </c>
      <c r="BC114" s="6">
        <v>15.0384806545343</v>
      </c>
      <c r="BD114" s="6">
        <v>12.4627640438502</v>
      </c>
      <c r="BE114" s="6">
        <v>0.52</v>
      </c>
      <c r="BF114" s="6">
        <v>1.2258622370413199</v>
      </c>
      <c r="BG114" s="6">
        <v>0.63744836326149101</v>
      </c>
      <c r="BH114" s="6">
        <v>9.1815638895844707</v>
      </c>
      <c r="BI114" s="6">
        <v>38.740007678462803</v>
      </c>
      <c r="BJ114">
        <v>130</v>
      </c>
      <c r="BK114" s="6">
        <v>0.6238474982670138</v>
      </c>
      <c r="BL114" s="6">
        <v>6.2384749826701382</v>
      </c>
      <c r="BM114" s="6">
        <v>62.38474982670138</v>
      </c>
      <c r="BO114" s="8"/>
      <c r="BP114" s="8"/>
    </row>
    <row r="115" spans="1:68" x14ac:dyDescent="0.2">
      <c r="A115">
        <v>114</v>
      </c>
      <c r="B115" t="s">
        <v>51</v>
      </c>
      <c r="C115" t="s">
        <v>241</v>
      </c>
      <c r="D115" t="s">
        <v>96</v>
      </c>
      <c r="E115" s="5">
        <v>0.45</v>
      </c>
      <c r="F115" s="5">
        <v>0.53</v>
      </c>
      <c r="G115" t="s">
        <v>242</v>
      </c>
      <c r="H115" t="s">
        <v>243</v>
      </c>
      <c r="I115" t="s">
        <v>246</v>
      </c>
      <c r="J115" t="s">
        <v>245</v>
      </c>
      <c r="K115">
        <v>-1.3707959999999999</v>
      </c>
      <c r="L115">
        <v>113.56720300000001</v>
      </c>
      <c r="M115" t="s">
        <v>58</v>
      </c>
      <c r="N115" t="s">
        <v>128</v>
      </c>
      <c r="O115" t="s">
        <v>60</v>
      </c>
      <c r="P115" t="s">
        <v>70</v>
      </c>
      <c r="Q115" t="s">
        <v>80</v>
      </c>
      <c r="R115" t="s">
        <v>63</v>
      </c>
      <c r="S115">
        <v>2020</v>
      </c>
      <c r="T115">
        <v>30</v>
      </c>
      <c r="U115">
        <v>28</v>
      </c>
      <c r="V115">
        <v>2050</v>
      </c>
      <c r="W115">
        <v>10</v>
      </c>
      <c r="X115">
        <v>2040</v>
      </c>
      <c r="Y115" s="8">
        <v>170993317.28070787</v>
      </c>
      <c r="Z115" s="8">
        <v>1.7099331728070786</v>
      </c>
      <c r="AA115" s="8">
        <v>29.833581259086785</v>
      </c>
      <c r="AB115">
        <v>100</v>
      </c>
      <c r="AC115" s="5">
        <v>0.39911764705882302</v>
      </c>
      <c r="AD115" s="5">
        <v>0.78499450686047101</v>
      </c>
      <c r="AE115" s="7">
        <v>687655.18800977257</v>
      </c>
      <c r="AF115" s="6">
        <v>0.83349504841440503</v>
      </c>
      <c r="AG115" s="6">
        <v>55.194051448676397</v>
      </c>
      <c r="AH115" s="6">
        <v>29.3871437550143</v>
      </c>
      <c r="AI115" s="6">
        <v>0.217801095351357</v>
      </c>
      <c r="AJ115" s="6">
        <v>0.17671398906807501</v>
      </c>
      <c r="AK115" s="6">
        <v>4.7031963470319598</v>
      </c>
      <c r="AL115" s="6">
        <v>0.12</v>
      </c>
      <c r="AM115" s="6">
        <v>29.6906965207491</v>
      </c>
      <c r="AN115" s="6">
        <v>34.387054091114337</v>
      </c>
      <c r="AO115" s="6">
        <v>54.43</v>
      </c>
      <c r="AP115" s="6">
        <v>24.7393034792509</v>
      </c>
      <c r="AQ115" s="6">
        <v>20.042945908885663</v>
      </c>
      <c r="AR115" s="7">
        <v>2324998</v>
      </c>
      <c r="AS115" s="6">
        <v>53</v>
      </c>
      <c r="AT115" s="6">
        <v>158.24250000000001</v>
      </c>
      <c r="AU115" s="6">
        <v>154.47235747666201</v>
      </c>
      <c r="AV115" s="6">
        <v>189.9325</v>
      </c>
      <c r="AW115" s="6">
        <v>192.439834240095</v>
      </c>
      <c r="AX115" s="6">
        <v>46.638961261025599</v>
      </c>
      <c r="AY115" s="7">
        <v>490.62156678779434</v>
      </c>
      <c r="AZ115" s="7">
        <v>261.66483562015702</v>
      </c>
      <c r="BA115" s="7">
        <v>956.71205523619892</v>
      </c>
      <c r="BB115" s="7">
        <v>1371.1237386496227</v>
      </c>
      <c r="BC115" s="6">
        <v>15.0384806545343</v>
      </c>
      <c r="BD115" s="6">
        <v>11.759005889197599</v>
      </c>
      <c r="BE115" s="6">
        <v>0.57248062015503798</v>
      </c>
      <c r="BF115" s="6">
        <v>0.813512551916592</v>
      </c>
      <c r="BG115" s="6">
        <v>0.46572017022511802</v>
      </c>
      <c r="BH115" s="6">
        <v>1.78816745922514</v>
      </c>
      <c r="BI115" s="6">
        <v>6.6494802063259399</v>
      </c>
      <c r="BJ115">
        <v>130</v>
      </c>
      <c r="BK115" s="6">
        <v>0.57315719422262223</v>
      </c>
      <c r="BL115" s="6">
        <v>5.7315719422262221</v>
      </c>
      <c r="BM115" s="6">
        <v>57.315719422262219</v>
      </c>
      <c r="BO115" s="8"/>
      <c r="BP115" s="8"/>
    </row>
    <row r="116" spans="1:68" x14ac:dyDescent="0.2">
      <c r="A116">
        <v>115</v>
      </c>
      <c r="B116" t="s">
        <v>51</v>
      </c>
      <c r="C116" t="s">
        <v>241</v>
      </c>
      <c r="D116" t="s">
        <v>96</v>
      </c>
      <c r="E116" s="5">
        <v>0.45</v>
      </c>
      <c r="F116" s="5">
        <v>0.53</v>
      </c>
      <c r="G116" t="s">
        <v>242</v>
      </c>
      <c r="H116" t="s">
        <v>243</v>
      </c>
      <c r="I116" t="s">
        <v>244</v>
      </c>
      <c r="J116" t="s">
        <v>245</v>
      </c>
      <c r="K116">
        <v>-1.3707959999999999</v>
      </c>
      <c r="L116">
        <v>113.56720300000001</v>
      </c>
      <c r="M116" t="s">
        <v>58</v>
      </c>
      <c r="N116" t="s">
        <v>128</v>
      </c>
      <c r="O116" t="s">
        <v>60</v>
      </c>
      <c r="P116" t="s">
        <v>70</v>
      </c>
      <c r="Q116" t="s">
        <v>80</v>
      </c>
      <c r="R116" t="s">
        <v>63</v>
      </c>
      <c r="S116">
        <v>2020</v>
      </c>
      <c r="T116">
        <v>30</v>
      </c>
      <c r="U116">
        <v>28</v>
      </c>
      <c r="V116">
        <v>2050</v>
      </c>
      <c r="W116">
        <v>10</v>
      </c>
      <c r="X116">
        <v>2040</v>
      </c>
      <c r="Y116" s="8">
        <v>170993317.28070787</v>
      </c>
      <c r="Z116" s="8">
        <v>1.7099331728070786</v>
      </c>
      <c r="AA116" s="8">
        <v>29.833581259086785</v>
      </c>
      <c r="AB116">
        <v>100</v>
      </c>
      <c r="AC116" s="5">
        <v>0.39911764705882302</v>
      </c>
      <c r="AD116" s="5">
        <v>0.78499450686047101</v>
      </c>
      <c r="AE116" s="7">
        <v>687655.18800977257</v>
      </c>
      <c r="AF116" s="6">
        <v>0.83349504841440503</v>
      </c>
      <c r="AG116" s="6">
        <v>55.194051448676397</v>
      </c>
      <c r="AH116" s="6">
        <v>29.3871437550143</v>
      </c>
      <c r="AI116" s="6">
        <v>0.217801095351357</v>
      </c>
      <c r="AJ116" s="6">
        <v>0.17671398906807501</v>
      </c>
      <c r="AK116" s="6">
        <v>4.7031963470319598</v>
      </c>
      <c r="AL116" s="6">
        <v>0.12</v>
      </c>
      <c r="AM116" s="6">
        <v>29.6906965207491</v>
      </c>
      <c r="AN116" s="6">
        <v>34.387054091114337</v>
      </c>
      <c r="AO116" s="6">
        <v>54.43</v>
      </c>
      <c r="AP116" s="6">
        <v>24.7393034792509</v>
      </c>
      <c r="AQ116" s="6">
        <v>20.042945908885663</v>
      </c>
      <c r="AR116" s="7">
        <v>2324998</v>
      </c>
      <c r="AS116" s="6">
        <v>53</v>
      </c>
      <c r="AT116" s="6">
        <v>158.24250000000001</v>
      </c>
      <c r="AU116" s="6">
        <v>154.47235747666201</v>
      </c>
      <c r="AV116" s="6">
        <v>189.9325</v>
      </c>
      <c r="AW116" s="6">
        <v>192.439834240095</v>
      </c>
      <c r="AX116" s="6">
        <v>46.638961261025599</v>
      </c>
      <c r="AY116" s="7">
        <v>490.62156678779434</v>
      </c>
      <c r="AZ116" s="7">
        <v>261.66483562015702</v>
      </c>
      <c r="BA116" s="7">
        <v>956.71205523619892</v>
      </c>
      <c r="BB116" s="7">
        <v>1371.1237386496227</v>
      </c>
      <c r="BC116" s="6">
        <v>15.0384806545343</v>
      </c>
      <c r="BD116" s="6">
        <v>11.759005889197599</v>
      </c>
      <c r="BE116" s="6">
        <v>0.57248062015503798</v>
      </c>
      <c r="BF116" s="6">
        <v>0.813512551916592</v>
      </c>
      <c r="BG116" s="6">
        <v>0.46572017022511802</v>
      </c>
      <c r="BH116" s="6">
        <v>1.78816745922514</v>
      </c>
      <c r="BI116" s="6">
        <v>6.6494802063259399</v>
      </c>
      <c r="BJ116">
        <v>130</v>
      </c>
      <c r="BK116" s="6">
        <v>0.57315719422262223</v>
      </c>
      <c r="BL116" s="6">
        <v>5.7315719422262221</v>
      </c>
      <c r="BM116" s="6">
        <v>57.315719422262219</v>
      </c>
      <c r="BO116" s="8"/>
      <c r="BP116" s="8"/>
    </row>
    <row r="117" spans="1:68" x14ac:dyDescent="0.2">
      <c r="A117">
        <v>116</v>
      </c>
      <c r="B117" t="s">
        <v>51</v>
      </c>
      <c r="C117" t="s">
        <v>228</v>
      </c>
      <c r="D117" t="s">
        <v>96</v>
      </c>
      <c r="E117" s="5">
        <v>0.45</v>
      </c>
      <c r="F117" s="5">
        <v>0.15</v>
      </c>
      <c r="G117" t="s">
        <v>229</v>
      </c>
      <c r="H117" t="s">
        <v>230</v>
      </c>
      <c r="I117" t="s">
        <v>491</v>
      </c>
      <c r="J117" t="s">
        <v>232</v>
      </c>
      <c r="K117">
        <v>0.81615188599999999</v>
      </c>
      <c r="L117">
        <v>108.8461264</v>
      </c>
      <c r="M117" t="s">
        <v>58</v>
      </c>
      <c r="N117" t="s">
        <v>59</v>
      </c>
      <c r="O117" t="s">
        <v>178</v>
      </c>
      <c r="P117" t="s">
        <v>70</v>
      </c>
      <c r="Q117" t="s">
        <v>71</v>
      </c>
      <c r="R117" t="s">
        <v>63</v>
      </c>
      <c r="S117">
        <v>2021</v>
      </c>
      <c r="T117">
        <v>30</v>
      </c>
      <c r="U117">
        <v>29</v>
      </c>
      <c r="V117">
        <v>2051</v>
      </c>
      <c r="W117">
        <v>10</v>
      </c>
      <c r="X117">
        <v>2041</v>
      </c>
      <c r="Y117" s="8">
        <v>104220854.01374482</v>
      </c>
      <c r="Z117" s="8">
        <v>1.0422085401374481</v>
      </c>
      <c r="AA117" s="8">
        <v>16.796404072711564</v>
      </c>
      <c r="AB117">
        <v>100</v>
      </c>
      <c r="AC117" s="5">
        <v>0.35788461538461502</v>
      </c>
      <c r="AD117" s="5">
        <v>0.78499450686047101</v>
      </c>
      <c r="AE117" s="7">
        <v>687655.18800977257</v>
      </c>
      <c r="AF117" s="6">
        <v>0.90233455646330596</v>
      </c>
      <c r="AG117" s="6">
        <v>55.194051448676397</v>
      </c>
      <c r="AH117" s="6">
        <v>32.6443570013071</v>
      </c>
      <c r="AI117" s="6">
        <v>0.217801095351357</v>
      </c>
      <c r="AJ117" s="6">
        <v>0.184167179564244</v>
      </c>
      <c r="AK117" s="6">
        <v>5.1712328767123301</v>
      </c>
      <c r="AL117" s="6">
        <v>0.12999999999999901</v>
      </c>
      <c r="AM117" s="6">
        <v>32.9724762399293</v>
      </c>
      <c r="AN117" s="6">
        <v>38.129757057583674</v>
      </c>
      <c r="AO117" s="6">
        <v>47.984499999999997</v>
      </c>
      <c r="AP117" s="6">
        <v>15.012023760070697</v>
      </c>
      <c r="AQ117" s="6">
        <v>9.8547429424163226</v>
      </c>
      <c r="AR117" s="7">
        <v>1635249</v>
      </c>
      <c r="AS117" s="6">
        <v>53</v>
      </c>
      <c r="AT117" s="6">
        <v>158.24250000000001</v>
      </c>
      <c r="AU117" s="6">
        <v>138.99120417240201</v>
      </c>
      <c r="AV117" s="6">
        <v>189.9325</v>
      </c>
      <c r="AW117" s="6">
        <v>174.07495020619001</v>
      </c>
      <c r="AX117" s="6">
        <v>33.928475916224897</v>
      </c>
      <c r="AY117" s="7">
        <v>490.62156678779434</v>
      </c>
      <c r="AZ117" s="7">
        <v>261.66483562015702</v>
      </c>
      <c r="BA117" s="7">
        <v>956.71205523619892</v>
      </c>
      <c r="BB117" s="7">
        <v>1371.1237386496227</v>
      </c>
      <c r="BC117" s="6">
        <v>15.0384806545343</v>
      </c>
      <c r="BD117" s="6">
        <v>12.329189176962499</v>
      </c>
      <c r="BE117" s="6">
        <v>0.52</v>
      </c>
      <c r="BF117" s="6">
        <v>1.2258622370413199</v>
      </c>
      <c r="BG117" s="6">
        <v>0.63744836326149101</v>
      </c>
      <c r="BH117" s="6">
        <v>1.6843796843730501</v>
      </c>
      <c r="BI117" s="6">
        <v>8.7078509125833499</v>
      </c>
      <c r="BJ117">
        <v>130</v>
      </c>
      <c r="BK117" s="6">
        <v>0.62049503907248937</v>
      </c>
      <c r="BL117" s="6">
        <v>6.2049503907248935</v>
      </c>
      <c r="BM117" s="6">
        <v>62.049503907248933</v>
      </c>
      <c r="BO117" s="8"/>
      <c r="BP117" s="8"/>
    </row>
    <row r="118" spans="1:68" x14ac:dyDescent="0.2">
      <c r="A118">
        <v>117</v>
      </c>
      <c r="B118" t="s">
        <v>51</v>
      </c>
      <c r="C118" t="s">
        <v>103</v>
      </c>
      <c r="D118" t="s">
        <v>88</v>
      </c>
      <c r="E118" s="5">
        <v>0.35</v>
      </c>
      <c r="F118" s="5">
        <v>1.44</v>
      </c>
      <c r="G118" t="s">
        <v>176</v>
      </c>
      <c r="H118" t="s">
        <v>435</v>
      </c>
      <c r="I118" t="s">
        <v>436</v>
      </c>
      <c r="J118" t="s">
        <v>437</v>
      </c>
      <c r="K118">
        <v>-2.1562529000000001</v>
      </c>
      <c r="L118">
        <v>103.7552716</v>
      </c>
      <c r="M118" t="s">
        <v>58</v>
      </c>
      <c r="N118" t="s">
        <v>128</v>
      </c>
      <c r="O118" t="s">
        <v>178</v>
      </c>
      <c r="P118" t="s">
        <v>70</v>
      </c>
      <c r="Q118" t="s">
        <v>80</v>
      </c>
      <c r="R118" t="s">
        <v>63</v>
      </c>
      <c r="S118">
        <v>2016</v>
      </c>
      <c r="T118">
        <v>35</v>
      </c>
      <c r="U118">
        <v>29</v>
      </c>
      <c r="V118">
        <v>2051</v>
      </c>
      <c r="W118">
        <v>10</v>
      </c>
      <c r="X118">
        <v>2041</v>
      </c>
      <c r="Y118" s="8">
        <v>111755113.24861148</v>
      </c>
      <c r="Z118" s="8">
        <v>0.74503408832407647</v>
      </c>
      <c r="AA118" s="8">
        <v>14.700419346850346</v>
      </c>
      <c r="AB118">
        <v>150</v>
      </c>
      <c r="AC118" s="5">
        <v>0.33735294117647002</v>
      </c>
      <c r="AD118" s="5">
        <v>0.58669322733791496</v>
      </c>
      <c r="AE118" s="7">
        <v>770914.90072202031</v>
      </c>
      <c r="AF118" s="6">
        <v>0.98612334281243796</v>
      </c>
      <c r="AG118" s="6">
        <v>55.194051448676397</v>
      </c>
      <c r="AH118" s="6">
        <v>34.587891556545799</v>
      </c>
      <c r="AI118" s="6">
        <v>0.217801095351357</v>
      </c>
      <c r="AJ118" s="6">
        <v>0.21568177639349601</v>
      </c>
      <c r="AK118" s="6">
        <v>5.1712328767123301</v>
      </c>
      <c r="AL118" s="6">
        <v>0.12999999999999901</v>
      </c>
      <c r="AM118" s="6">
        <v>34.935495630411701</v>
      </c>
      <c r="AN118" s="6">
        <v>40.104806209651628</v>
      </c>
      <c r="AO118" s="6">
        <v>49.3</v>
      </c>
      <c r="AP118" s="6">
        <v>14.364504369588296</v>
      </c>
      <c r="AQ118" s="6">
        <v>9.1951937903483696</v>
      </c>
      <c r="AR118" s="7">
        <v>1025298.767</v>
      </c>
      <c r="AS118" s="6">
        <v>53</v>
      </c>
      <c r="AT118" s="6">
        <v>158.24250000000001</v>
      </c>
      <c r="AU118" s="6">
        <v>125.292093502279</v>
      </c>
      <c r="AV118" s="6">
        <v>189.9325</v>
      </c>
      <c r="AW118" s="6">
        <v>157.37536052120799</v>
      </c>
      <c r="AX118" s="6">
        <v>25.995950093428299</v>
      </c>
      <c r="AY118" s="7">
        <v>550.0249006292953</v>
      </c>
      <c r="AZ118" s="7">
        <v>293.3466136689575</v>
      </c>
      <c r="BA118" s="7">
        <v>1072.5485562271258</v>
      </c>
      <c r="BB118" s="7">
        <v>1537.1362556253373</v>
      </c>
      <c r="BC118" s="6">
        <v>15.0384806545343</v>
      </c>
      <c r="BD118" s="6">
        <v>14.293642164334001</v>
      </c>
      <c r="BE118" s="6">
        <v>0.57248062015503798</v>
      </c>
      <c r="BF118" s="6">
        <v>1.27162121917002</v>
      </c>
      <c r="BG118" s="6">
        <v>0.727978504152762</v>
      </c>
      <c r="BH118" s="6">
        <v>10.667825443883199</v>
      </c>
      <c r="BI118" s="6">
        <v>32.401275991008397</v>
      </c>
      <c r="BJ118">
        <v>195</v>
      </c>
      <c r="BK118" s="6">
        <v>0.76021717892391749</v>
      </c>
      <c r="BL118" s="6">
        <v>7.6021717892391747</v>
      </c>
      <c r="BM118" s="6">
        <v>76.021717892391749</v>
      </c>
      <c r="BO118" s="8"/>
      <c r="BP118" s="8"/>
    </row>
    <row r="119" spans="1:68" x14ac:dyDescent="0.2">
      <c r="A119">
        <v>118</v>
      </c>
      <c r="B119" t="s">
        <v>51</v>
      </c>
      <c r="C119" t="s">
        <v>103</v>
      </c>
      <c r="D119" t="s">
        <v>88</v>
      </c>
      <c r="E119" s="5">
        <v>0.35</v>
      </c>
      <c r="F119" s="5">
        <v>1.44</v>
      </c>
      <c r="G119" t="s">
        <v>176</v>
      </c>
      <c r="H119" t="s">
        <v>435</v>
      </c>
      <c r="I119" t="s">
        <v>438</v>
      </c>
      <c r="J119" t="s">
        <v>437</v>
      </c>
      <c r="K119">
        <v>-2.1562529000000001</v>
      </c>
      <c r="L119">
        <v>103.7552716</v>
      </c>
      <c r="M119" t="s">
        <v>58</v>
      </c>
      <c r="N119" t="s">
        <v>128</v>
      </c>
      <c r="O119" t="s">
        <v>178</v>
      </c>
      <c r="P119" t="s">
        <v>70</v>
      </c>
      <c r="Q119" t="s">
        <v>80</v>
      </c>
      <c r="R119" t="s">
        <v>63</v>
      </c>
      <c r="S119">
        <v>2016</v>
      </c>
      <c r="T119">
        <v>35</v>
      </c>
      <c r="U119">
        <v>29</v>
      </c>
      <c r="V119">
        <v>2051</v>
      </c>
      <c r="W119">
        <v>10</v>
      </c>
      <c r="X119">
        <v>2041</v>
      </c>
      <c r="Y119" s="8">
        <v>111755113.24861148</v>
      </c>
      <c r="Z119" s="8">
        <v>0.74503408832407647</v>
      </c>
      <c r="AA119" s="8">
        <v>14.700419346850346</v>
      </c>
      <c r="AB119">
        <v>150</v>
      </c>
      <c r="AC119" s="5">
        <v>0.33735294117647002</v>
      </c>
      <c r="AD119" s="5">
        <v>0.58669322733791496</v>
      </c>
      <c r="AE119" s="7">
        <v>770914.90072202031</v>
      </c>
      <c r="AF119" s="6">
        <v>0.98612334281243796</v>
      </c>
      <c r="AG119" s="6">
        <v>55.194051448676397</v>
      </c>
      <c r="AH119" s="6">
        <v>34.587891556545799</v>
      </c>
      <c r="AI119" s="6">
        <v>0.217801095351357</v>
      </c>
      <c r="AJ119" s="6">
        <v>0.21568177639349601</v>
      </c>
      <c r="AK119" s="6">
        <v>5.1712328767123301</v>
      </c>
      <c r="AL119" s="6">
        <v>0.12999999999999901</v>
      </c>
      <c r="AM119" s="6">
        <v>34.935495630411701</v>
      </c>
      <c r="AN119" s="6">
        <v>40.104806209651628</v>
      </c>
      <c r="AO119" s="6">
        <v>49.3</v>
      </c>
      <c r="AP119" s="6">
        <v>14.364504369588296</v>
      </c>
      <c r="AQ119" s="6">
        <v>9.1951937903483696</v>
      </c>
      <c r="AR119" s="7">
        <v>1025298.767</v>
      </c>
      <c r="AS119" s="6">
        <v>53</v>
      </c>
      <c r="AT119" s="6">
        <v>158.24250000000001</v>
      </c>
      <c r="AU119" s="6">
        <v>125.292093502279</v>
      </c>
      <c r="AV119" s="6">
        <v>189.9325</v>
      </c>
      <c r="AW119" s="6">
        <v>157.37536052120799</v>
      </c>
      <c r="AX119" s="6">
        <v>25.995950093428299</v>
      </c>
      <c r="AY119" s="7">
        <v>550.0249006292953</v>
      </c>
      <c r="AZ119" s="7">
        <v>293.3466136689575</v>
      </c>
      <c r="BA119" s="7">
        <v>1072.5485562271258</v>
      </c>
      <c r="BB119" s="7">
        <v>1537.1362556253373</v>
      </c>
      <c r="BC119" s="6">
        <v>15.0384806545343</v>
      </c>
      <c r="BD119" s="6">
        <v>14.293642164334001</v>
      </c>
      <c r="BE119" s="6">
        <v>0.57248062015503798</v>
      </c>
      <c r="BF119" s="6">
        <v>1.27162121917002</v>
      </c>
      <c r="BG119" s="6">
        <v>0.727978504152762</v>
      </c>
      <c r="BH119" s="6">
        <v>10.667825443883199</v>
      </c>
      <c r="BI119" s="6">
        <v>32.401275991008397</v>
      </c>
      <c r="BJ119">
        <v>195</v>
      </c>
      <c r="BK119" s="6">
        <v>0.76021717892391749</v>
      </c>
      <c r="BL119" s="6">
        <v>7.6021717892391747</v>
      </c>
      <c r="BM119" s="6">
        <v>76.021717892391749</v>
      </c>
      <c r="BO119" s="8"/>
      <c r="BP119" s="8"/>
    </row>
  </sheetData>
  <sheetProtection formatCells="0" formatColumns="0" formatRows="0" insertColumns="0" insertRows="0" sort="0" autoFilter="0" pivotTables="0"/>
  <autoFilter ref="A1:BM119" xr:uid="{00000000-0001-0000-0100-000000000000}">
    <sortState xmlns:xlrd2="http://schemas.microsoft.com/office/spreadsheetml/2017/richdata2" ref="A2:BM119">
      <sortCondition ref="X1:X119"/>
    </sortState>
  </autoFilter>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8A7EC-4222-7A48-81D7-F89551659C88}">
  <sheetPr codeName="Sheet4"/>
  <dimension ref="A1:BP212"/>
  <sheetViews>
    <sheetView topLeftCell="A148" zoomScale="70" zoomScaleNormal="70" workbookViewId="0">
      <selection activeCell="H205" sqref="H205"/>
    </sheetView>
  </sheetViews>
  <sheetFormatPr baseColWidth="10" defaultColWidth="8.1640625" defaultRowHeight="16" x14ac:dyDescent="0.2"/>
  <cols>
    <col min="5" max="6" width="8.1640625" style="5"/>
    <col min="7" max="7" width="24.6640625" customWidth="1"/>
    <col min="8" max="8" width="31" customWidth="1"/>
    <col min="15" max="15" width="13.1640625" customWidth="1"/>
    <col min="16" max="16" width="12" customWidth="1"/>
    <col min="17" max="17" width="11" customWidth="1"/>
    <col min="18" max="18" width="9.33203125" customWidth="1"/>
    <col min="25" max="25" width="16.6640625" customWidth="1"/>
    <col min="29" max="30" width="8.1640625" style="5"/>
    <col min="31" max="31" width="14.6640625" style="5" customWidth="1"/>
    <col min="32" max="43" width="8.1640625" style="6"/>
    <col min="44" max="45" width="8.1640625" style="7"/>
    <col min="46" max="50" width="8.1640625" style="6"/>
    <col min="51" max="54" width="8.1640625" style="5"/>
    <col min="55" max="61" width="8.1640625" style="6"/>
    <col min="63" max="65" width="8.1640625" style="6"/>
  </cols>
  <sheetData>
    <row r="1" spans="1:68" ht="21" customHeight="1" x14ac:dyDescent="0.2">
      <c r="A1" t="s">
        <v>648</v>
      </c>
      <c r="B1" t="s">
        <v>0</v>
      </c>
      <c r="C1" t="s">
        <v>1</v>
      </c>
      <c r="D1" t="s">
        <v>2</v>
      </c>
      <c r="E1" s="5" t="s">
        <v>22</v>
      </c>
      <c r="F1" s="5" t="s">
        <v>21</v>
      </c>
      <c r="G1" t="s">
        <v>3</v>
      </c>
      <c r="H1" t="s">
        <v>4</v>
      </c>
      <c r="I1" t="s">
        <v>5</v>
      </c>
      <c r="J1" t="s">
        <v>6</v>
      </c>
      <c r="K1" t="s">
        <v>15</v>
      </c>
      <c r="L1" t="s">
        <v>16</v>
      </c>
      <c r="M1" t="s">
        <v>7</v>
      </c>
      <c r="N1" t="s">
        <v>8</v>
      </c>
      <c r="O1" t="s">
        <v>9</v>
      </c>
      <c r="P1" t="s">
        <v>10</v>
      </c>
      <c r="Q1" t="s">
        <v>11</v>
      </c>
      <c r="R1" t="s">
        <v>12</v>
      </c>
      <c r="S1" t="s">
        <v>13</v>
      </c>
      <c r="T1" t="s">
        <v>17</v>
      </c>
      <c r="U1" t="s">
        <v>14</v>
      </c>
      <c r="V1" t="s">
        <v>652</v>
      </c>
      <c r="W1" t="s">
        <v>651</v>
      </c>
      <c r="X1" t="s">
        <v>653</v>
      </c>
      <c r="Y1" t="s">
        <v>663</v>
      </c>
      <c r="Z1" t="s">
        <v>684</v>
      </c>
      <c r="AA1" t="s">
        <v>680</v>
      </c>
      <c r="AB1" t="s">
        <v>18</v>
      </c>
      <c r="AC1" s="5" t="s">
        <v>19</v>
      </c>
      <c r="AD1" s="5" t="s">
        <v>20</v>
      </c>
      <c r="AE1" s="6" t="s">
        <v>668</v>
      </c>
      <c r="AF1" s="6" t="s">
        <v>23</v>
      </c>
      <c r="AG1" s="6" t="s">
        <v>24</v>
      </c>
      <c r="AH1" s="6" t="s">
        <v>25</v>
      </c>
      <c r="AI1" s="6" t="s">
        <v>26</v>
      </c>
      <c r="AJ1" s="6" t="s">
        <v>27</v>
      </c>
      <c r="AK1" s="6" t="s">
        <v>30</v>
      </c>
      <c r="AL1" s="6" t="s">
        <v>31</v>
      </c>
      <c r="AM1" s="6" t="s">
        <v>35</v>
      </c>
      <c r="AN1" s="6" t="s">
        <v>655</v>
      </c>
      <c r="AO1" t="s">
        <v>32</v>
      </c>
      <c r="AP1" s="6" t="s">
        <v>33</v>
      </c>
      <c r="AQ1" s="6" t="s">
        <v>34</v>
      </c>
      <c r="AR1" s="7" t="s">
        <v>36</v>
      </c>
      <c r="AS1" s="7" t="s">
        <v>638</v>
      </c>
      <c r="AT1" s="6" t="s">
        <v>37</v>
      </c>
      <c r="AU1" s="6" t="s">
        <v>38</v>
      </c>
      <c r="AV1" s="6" t="s">
        <v>39</v>
      </c>
      <c r="AW1" s="6" t="s">
        <v>40</v>
      </c>
      <c r="AX1" s="6" t="s">
        <v>41</v>
      </c>
      <c r="AY1" s="6" t="s">
        <v>669</v>
      </c>
      <c r="AZ1" s="6" t="s">
        <v>670</v>
      </c>
      <c r="BA1" s="6" t="s">
        <v>673</v>
      </c>
      <c r="BB1" s="6" t="s">
        <v>674</v>
      </c>
      <c r="BC1" s="6" t="s">
        <v>28</v>
      </c>
      <c r="BD1" s="6" t="s">
        <v>29</v>
      </c>
      <c r="BE1" s="6" t="s">
        <v>42</v>
      </c>
      <c r="BF1" s="6" t="s">
        <v>43</v>
      </c>
      <c r="BG1" s="6" t="s">
        <v>44</v>
      </c>
      <c r="BH1" s="6" t="s">
        <v>45</v>
      </c>
      <c r="BI1" s="6" t="s">
        <v>46</v>
      </c>
      <c r="BJ1" t="s">
        <v>47</v>
      </c>
      <c r="BK1" s="6" t="s">
        <v>683</v>
      </c>
      <c r="BL1" s="6" t="s">
        <v>685</v>
      </c>
      <c r="BM1" s="6" t="s">
        <v>686</v>
      </c>
    </row>
    <row r="2" spans="1:68" x14ac:dyDescent="0.2">
      <c r="A2">
        <v>1</v>
      </c>
      <c r="B2" t="s">
        <v>51</v>
      </c>
      <c r="C2" t="s">
        <v>82</v>
      </c>
      <c r="D2" t="s">
        <v>53</v>
      </c>
      <c r="E2" s="5">
        <v>0.59</v>
      </c>
      <c r="F2" s="5">
        <v>0.03</v>
      </c>
      <c r="G2" t="s">
        <v>501</v>
      </c>
      <c r="H2" t="s">
        <v>502</v>
      </c>
      <c r="I2" t="s">
        <v>505</v>
      </c>
      <c r="J2" t="s">
        <v>504</v>
      </c>
      <c r="K2">
        <v>-6.5539209999999999</v>
      </c>
      <c r="L2">
        <v>107.413652</v>
      </c>
      <c r="M2" t="s">
        <v>58</v>
      </c>
      <c r="N2" t="s">
        <v>69</v>
      </c>
      <c r="O2" t="s">
        <v>69</v>
      </c>
      <c r="P2" t="s">
        <v>70</v>
      </c>
      <c r="Q2" t="s">
        <v>71</v>
      </c>
      <c r="R2" t="s">
        <v>63</v>
      </c>
      <c r="S2">
        <v>2006</v>
      </c>
      <c r="T2">
        <v>30</v>
      </c>
      <c r="U2">
        <v>14</v>
      </c>
      <c r="V2">
        <v>2036</v>
      </c>
      <c r="W2">
        <v>10</v>
      </c>
      <c r="X2">
        <v>2026</v>
      </c>
      <c r="Y2" s="8">
        <v>34423430.968289472</v>
      </c>
      <c r="Z2" s="8">
        <v>1.1474476989429823</v>
      </c>
      <c r="AA2" s="8">
        <v>20.829110014771921</v>
      </c>
      <c r="AB2">
        <v>30</v>
      </c>
      <c r="AC2" s="5">
        <v>0.329038461538461</v>
      </c>
      <c r="AD2" s="5">
        <v>0.64075389811249295</v>
      </c>
      <c r="AE2" s="7">
        <v>168390.12442396313</v>
      </c>
      <c r="AF2" s="6">
        <v>0.98144693350425605</v>
      </c>
      <c r="AG2" s="6">
        <v>55.194051448676397</v>
      </c>
      <c r="AH2" s="6">
        <v>35.419149328311299</v>
      </c>
      <c r="AI2" s="6">
        <v>0.217801095351357</v>
      </c>
      <c r="AJ2" s="6">
        <v>0.21818452006801101</v>
      </c>
      <c r="AK2" s="6">
        <v>5.1712328767123301</v>
      </c>
      <c r="AL2" s="6">
        <v>0.12999999999999901</v>
      </c>
      <c r="AM2" s="6">
        <v>35.764790905254898</v>
      </c>
      <c r="AN2" s="6">
        <v>40.938566725091647</v>
      </c>
      <c r="AO2" s="6">
        <v>56.08</v>
      </c>
      <c r="AP2" s="6">
        <v>20.3152090947451</v>
      </c>
      <c r="AQ2" s="6">
        <v>15.141433274908351</v>
      </c>
      <c r="AR2" s="7">
        <v>1073681</v>
      </c>
      <c r="AS2" s="6">
        <v>53</v>
      </c>
      <c r="AT2" s="6">
        <v>158.24250000000001</v>
      </c>
      <c r="AU2" s="6">
        <v>124.958619540865</v>
      </c>
      <c r="AV2" s="6">
        <v>189.9325</v>
      </c>
      <c r="AW2" s="6">
        <v>157.211526309867</v>
      </c>
      <c r="AX2" s="6">
        <v>24.710016566722199</v>
      </c>
      <c r="AY2" s="7">
        <v>120.14135589609242</v>
      </c>
      <c r="AZ2" s="7">
        <v>64.075389811249295</v>
      </c>
      <c r="BA2" s="7">
        <v>234.27564399738023</v>
      </c>
      <c r="BB2" s="7">
        <v>335.7550426109463</v>
      </c>
      <c r="BC2" s="6">
        <v>15.0384806545343</v>
      </c>
      <c r="BD2" s="6">
        <v>14.585681540374701</v>
      </c>
      <c r="BE2" s="6">
        <v>0.52</v>
      </c>
      <c r="BF2" s="6">
        <v>3.53400509041384</v>
      </c>
      <c r="BG2" s="6">
        <v>1.8376826470151899</v>
      </c>
      <c r="BH2" s="6">
        <v>51.777315830977898</v>
      </c>
      <c r="BI2" s="6">
        <v>64.906857580608403</v>
      </c>
      <c r="BJ2">
        <v>39</v>
      </c>
      <c r="BK2" s="6">
        <v>0.16526597124829873</v>
      </c>
      <c r="BL2" s="6">
        <v>1.6526597124829872</v>
      </c>
      <c r="BM2" s="6">
        <v>16.52659712482987</v>
      </c>
      <c r="BO2" s="8"/>
      <c r="BP2" s="8"/>
    </row>
    <row r="3" spans="1:68" x14ac:dyDescent="0.2">
      <c r="A3">
        <v>2</v>
      </c>
      <c r="B3" t="s">
        <v>51</v>
      </c>
      <c r="C3" t="s">
        <v>511</v>
      </c>
      <c r="D3" t="s">
        <v>511</v>
      </c>
      <c r="E3" s="5">
        <v>-0.01</v>
      </c>
      <c r="F3" s="5">
        <v>-0.01</v>
      </c>
      <c r="G3" t="s">
        <v>529</v>
      </c>
      <c r="H3" t="s">
        <v>530</v>
      </c>
      <c r="I3" t="s">
        <v>531</v>
      </c>
      <c r="J3" t="s">
        <v>532</v>
      </c>
      <c r="K3">
        <v>0.47889399999999999</v>
      </c>
      <c r="L3">
        <v>127.984206</v>
      </c>
      <c r="M3" t="s">
        <v>58</v>
      </c>
      <c r="N3" t="s">
        <v>69</v>
      </c>
      <c r="O3" t="s">
        <v>69</v>
      </c>
      <c r="P3" t="s">
        <v>70</v>
      </c>
      <c r="Q3" t="s">
        <v>62</v>
      </c>
      <c r="R3" t="s">
        <v>63</v>
      </c>
      <c r="S3">
        <v>2020</v>
      </c>
      <c r="T3">
        <v>25</v>
      </c>
      <c r="U3">
        <v>23</v>
      </c>
      <c r="V3">
        <v>2045</v>
      </c>
      <c r="W3">
        <v>10</v>
      </c>
      <c r="X3">
        <v>2035</v>
      </c>
      <c r="Y3" s="8">
        <v>1571678655.9237385</v>
      </c>
      <c r="Z3" s="8">
        <v>6.2867146236949534</v>
      </c>
      <c r="AA3" s="8">
        <v>133.31764069603079</v>
      </c>
      <c r="AB3">
        <v>250</v>
      </c>
      <c r="AC3" s="5">
        <v>0.37791666666666601</v>
      </c>
      <c r="AD3" s="5">
        <v>0.68569716242661305</v>
      </c>
      <c r="AE3" s="7">
        <v>1501676.7857142827</v>
      </c>
      <c r="AF3" s="6">
        <v>0.78505424953491199</v>
      </c>
      <c r="AG3" s="6">
        <v>60.054887228102103</v>
      </c>
      <c r="AH3" s="6">
        <v>33.620687422722597</v>
      </c>
      <c r="AI3" s="6">
        <v>0.217801095351357</v>
      </c>
      <c r="AJ3" s="6">
        <v>0.17773221088989599</v>
      </c>
      <c r="AK3" s="6">
        <v>4.7031963470319598</v>
      </c>
      <c r="AL3" s="6">
        <v>0.12</v>
      </c>
      <c r="AM3" s="6">
        <v>33.914521997408698</v>
      </c>
      <c r="AN3" s="6">
        <v>38.621615980644449</v>
      </c>
      <c r="AO3" s="6">
        <v>138.46</v>
      </c>
      <c r="AP3" s="6">
        <v>104.54547800259131</v>
      </c>
      <c r="AQ3" s="6">
        <v>99.838384019355559</v>
      </c>
      <c r="AR3" s="7">
        <v>3864190</v>
      </c>
      <c r="AS3" s="6">
        <v>53</v>
      </c>
      <c r="AT3" s="6">
        <v>158.24250000000001</v>
      </c>
      <c r="AU3" s="6">
        <v>158.748051251839</v>
      </c>
      <c r="AV3" s="6">
        <v>189.9325</v>
      </c>
      <c r="AW3" s="6">
        <v>199.03229730766401</v>
      </c>
      <c r="AX3" s="6">
        <v>41.858204064166202</v>
      </c>
      <c r="AY3" s="7">
        <v>1071.4018162915829</v>
      </c>
      <c r="AZ3" s="7">
        <v>571.41430202217759</v>
      </c>
      <c r="BA3" s="7">
        <v>2089.2335417685867</v>
      </c>
      <c r="BB3" s="7">
        <v>2994.2109425962108</v>
      </c>
      <c r="BC3" s="6">
        <v>15.0384806545343</v>
      </c>
      <c r="BD3" s="6">
        <v>11.696982586859599</v>
      </c>
      <c r="BE3" s="6">
        <v>0.47</v>
      </c>
      <c r="BF3" s="6">
        <v>0.80500000000000005</v>
      </c>
      <c r="BG3" s="6">
        <v>0.37835000000000002</v>
      </c>
      <c r="BH3" s="6">
        <v>0.92312451704565202</v>
      </c>
      <c r="BI3" s="6">
        <v>4.2815545790246299</v>
      </c>
      <c r="BJ3">
        <v>325</v>
      </c>
      <c r="BK3" s="6">
        <v>1.178897742052925</v>
      </c>
      <c r="BL3" s="6">
        <v>11.78897742052925</v>
      </c>
      <c r="BM3" s="6">
        <v>117.8897742052925</v>
      </c>
      <c r="BO3" s="8"/>
      <c r="BP3" s="8"/>
    </row>
    <row r="4" spans="1:68" x14ac:dyDescent="0.2">
      <c r="A4">
        <v>3</v>
      </c>
      <c r="B4" t="s">
        <v>51</v>
      </c>
      <c r="C4" t="s">
        <v>511</v>
      </c>
      <c r="D4" t="s">
        <v>511</v>
      </c>
      <c r="E4" s="5">
        <v>-0.01</v>
      </c>
      <c r="F4" s="5">
        <v>-0.01</v>
      </c>
      <c r="G4" t="s">
        <v>529</v>
      </c>
      <c r="H4" t="s">
        <v>530</v>
      </c>
      <c r="I4" t="s">
        <v>533</v>
      </c>
      <c r="J4" t="s">
        <v>532</v>
      </c>
      <c r="K4">
        <v>0.47889399999999999</v>
      </c>
      <c r="L4">
        <v>127.984206</v>
      </c>
      <c r="M4" t="s">
        <v>58</v>
      </c>
      <c r="N4" t="s">
        <v>69</v>
      </c>
      <c r="O4" t="s">
        <v>69</v>
      </c>
      <c r="P4" t="s">
        <v>70</v>
      </c>
      <c r="Q4" t="s">
        <v>62</v>
      </c>
      <c r="R4" t="s">
        <v>63</v>
      </c>
      <c r="S4">
        <v>2020</v>
      </c>
      <c r="T4">
        <v>25</v>
      </c>
      <c r="U4">
        <v>23</v>
      </c>
      <c r="V4">
        <v>2045</v>
      </c>
      <c r="W4">
        <v>10</v>
      </c>
      <c r="X4">
        <v>2035</v>
      </c>
      <c r="Y4" s="8">
        <v>1571678655.9237385</v>
      </c>
      <c r="Z4" s="8">
        <v>6.2867146236949534</v>
      </c>
      <c r="AA4" s="8">
        <v>133.31764069603079</v>
      </c>
      <c r="AB4">
        <v>250</v>
      </c>
      <c r="AC4" s="5">
        <v>0.37791666666666601</v>
      </c>
      <c r="AD4" s="5">
        <v>0.68569716242661305</v>
      </c>
      <c r="AE4" s="7">
        <v>1501676.7857142827</v>
      </c>
      <c r="AF4" s="6">
        <v>0.78505424953491199</v>
      </c>
      <c r="AG4" s="6">
        <v>60.054887228102103</v>
      </c>
      <c r="AH4" s="6">
        <v>33.620687422722597</v>
      </c>
      <c r="AI4" s="6">
        <v>0.217801095351357</v>
      </c>
      <c r="AJ4" s="6">
        <v>0.17773221088989599</v>
      </c>
      <c r="AK4" s="6">
        <v>4.7031963470319598</v>
      </c>
      <c r="AL4" s="6">
        <v>0.12</v>
      </c>
      <c r="AM4" s="6">
        <v>33.914521997408698</v>
      </c>
      <c r="AN4" s="6">
        <v>38.621615980644449</v>
      </c>
      <c r="AO4" s="6">
        <v>138.46</v>
      </c>
      <c r="AP4" s="6">
        <v>104.54547800259131</v>
      </c>
      <c r="AQ4" s="6">
        <v>99.838384019355559</v>
      </c>
      <c r="AR4" s="7">
        <v>3864190</v>
      </c>
      <c r="AS4" s="6">
        <v>53</v>
      </c>
      <c r="AT4" s="6">
        <v>158.24250000000001</v>
      </c>
      <c r="AU4" s="6">
        <v>158.748051251839</v>
      </c>
      <c r="AV4" s="6">
        <v>189.9325</v>
      </c>
      <c r="AW4" s="6">
        <v>199.03229730766401</v>
      </c>
      <c r="AX4" s="6">
        <v>41.858204064166202</v>
      </c>
      <c r="AY4" s="7">
        <v>1071.4018162915829</v>
      </c>
      <c r="AZ4" s="7">
        <v>571.41430202217759</v>
      </c>
      <c r="BA4" s="7">
        <v>2089.2335417685867</v>
      </c>
      <c r="BB4" s="7">
        <v>2994.2109425962108</v>
      </c>
      <c r="BC4" s="6">
        <v>15.0384806545343</v>
      </c>
      <c r="BD4" s="6">
        <v>11.696982586859599</v>
      </c>
      <c r="BE4" s="6">
        <v>0.47</v>
      </c>
      <c r="BF4" s="6">
        <v>0.80500000000000005</v>
      </c>
      <c r="BG4" s="6">
        <v>0.37835000000000002</v>
      </c>
      <c r="BH4" s="6">
        <v>0.92312451704565202</v>
      </c>
      <c r="BI4" s="6">
        <v>4.2815545790246299</v>
      </c>
      <c r="BJ4">
        <v>325</v>
      </c>
      <c r="BK4" s="6">
        <v>1.178897742052925</v>
      </c>
      <c r="BL4" s="6">
        <v>11.78897742052925</v>
      </c>
      <c r="BM4" s="6">
        <v>117.8897742052925</v>
      </c>
      <c r="BO4" s="8"/>
      <c r="BP4" s="8"/>
    </row>
    <row r="5" spans="1:68" x14ac:dyDescent="0.2">
      <c r="A5">
        <v>4</v>
      </c>
      <c r="B5" t="s">
        <v>51</v>
      </c>
      <c r="C5" t="s">
        <v>350</v>
      </c>
      <c r="D5" t="s">
        <v>88</v>
      </c>
      <c r="E5" s="5">
        <v>0.35</v>
      </c>
      <c r="F5" s="5">
        <v>0</v>
      </c>
      <c r="G5" t="s">
        <v>308</v>
      </c>
      <c r="H5" t="s">
        <v>365</v>
      </c>
      <c r="I5" t="s">
        <v>368</v>
      </c>
      <c r="J5" t="s">
        <v>367</v>
      </c>
      <c r="K5">
        <v>0.68932000000000004</v>
      </c>
      <c r="L5">
        <v>101.61906999999999</v>
      </c>
      <c r="M5" t="s">
        <v>58</v>
      </c>
      <c r="N5" t="s">
        <v>69</v>
      </c>
      <c r="O5" t="s">
        <v>69</v>
      </c>
      <c r="P5" t="s">
        <v>70</v>
      </c>
      <c r="Q5" t="s">
        <v>71</v>
      </c>
      <c r="R5" t="s">
        <v>63</v>
      </c>
      <c r="S5">
        <v>2014</v>
      </c>
      <c r="T5">
        <v>30</v>
      </c>
      <c r="U5">
        <v>32</v>
      </c>
      <c r="V5">
        <v>2044</v>
      </c>
      <c r="W5">
        <v>10</v>
      </c>
      <c r="X5">
        <v>2034</v>
      </c>
      <c r="Y5" s="8">
        <v>282262356.85702038</v>
      </c>
      <c r="Z5" s="8">
        <v>1.8817490457134691</v>
      </c>
      <c r="AA5" s="8">
        <v>54.190943126280025</v>
      </c>
      <c r="AB5">
        <v>150</v>
      </c>
      <c r="AC5" s="5">
        <v>0.344423076923076</v>
      </c>
      <c r="AD5" s="5">
        <v>0.42277691219569102</v>
      </c>
      <c r="AE5" s="7">
        <v>555528.86262513802</v>
      </c>
      <c r="AF5" s="6">
        <v>0.93760437757691895</v>
      </c>
      <c r="AG5" s="6">
        <v>55.194051448676397</v>
      </c>
      <c r="AH5" s="6">
        <v>33.881363534151497</v>
      </c>
      <c r="AI5" s="6">
        <v>0.217801095351357</v>
      </c>
      <c r="AJ5" s="6">
        <v>0.19897096562650499</v>
      </c>
      <c r="AK5" s="6">
        <v>5.1712328767123301</v>
      </c>
      <c r="AL5" s="6">
        <v>0.12999999999999901</v>
      </c>
      <c r="AM5" s="6">
        <v>34.217291526548102</v>
      </c>
      <c r="AN5" s="6">
        <v>39.381567376490338</v>
      </c>
      <c r="AO5" s="6">
        <v>84.89</v>
      </c>
      <c r="AP5" s="6">
        <v>50.672708473451898</v>
      </c>
      <c r="AQ5" s="6">
        <v>45.508432623509663</v>
      </c>
      <c r="AR5" s="7">
        <v>1025298.767</v>
      </c>
      <c r="AS5" s="6">
        <v>53</v>
      </c>
      <c r="AT5" s="6">
        <v>158.24250000000001</v>
      </c>
      <c r="AU5" s="6">
        <v>132.44266467768401</v>
      </c>
      <c r="AV5" s="6">
        <v>189.9325</v>
      </c>
      <c r="AW5" s="6">
        <v>166.205352387906</v>
      </c>
      <c r="AX5" s="6">
        <v>29.4906596940539</v>
      </c>
      <c r="AY5" s="7">
        <v>396.35335518346034</v>
      </c>
      <c r="AZ5" s="7">
        <v>211.38845609784551</v>
      </c>
      <c r="BA5" s="7">
        <v>772.88904260774768</v>
      </c>
      <c r="BB5" s="7">
        <v>1107.6755099527104</v>
      </c>
      <c r="BC5" s="6">
        <v>15.0384806545343</v>
      </c>
      <c r="BD5" s="6">
        <v>13.3117689930559</v>
      </c>
      <c r="BE5" s="6">
        <v>0.52</v>
      </c>
      <c r="BF5" s="6">
        <v>1.67058339012449</v>
      </c>
      <c r="BG5" s="6">
        <v>0.86870336286473604</v>
      </c>
      <c r="BH5" s="6">
        <v>12.869685411511901</v>
      </c>
      <c r="BI5" s="6">
        <v>64.825098302878303</v>
      </c>
      <c r="BJ5">
        <v>195</v>
      </c>
      <c r="BK5" s="6">
        <v>0.52086629346765623</v>
      </c>
      <c r="BL5" s="6">
        <v>5.2086629346765623</v>
      </c>
      <c r="BM5" s="6">
        <v>52.086629346765619</v>
      </c>
      <c r="BO5" s="8"/>
      <c r="BP5" s="8"/>
    </row>
    <row r="6" spans="1:68" x14ac:dyDescent="0.2">
      <c r="A6">
        <v>5</v>
      </c>
      <c r="B6" t="s">
        <v>51</v>
      </c>
      <c r="C6" t="s">
        <v>82</v>
      </c>
      <c r="D6" t="s">
        <v>53</v>
      </c>
      <c r="E6" s="5">
        <v>0.59</v>
      </c>
      <c r="F6" s="5">
        <v>0.03</v>
      </c>
      <c r="G6" t="s">
        <v>214</v>
      </c>
      <c r="H6" t="s">
        <v>215</v>
      </c>
      <c r="I6" t="s">
        <v>216</v>
      </c>
      <c r="J6" t="s">
        <v>217</v>
      </c>
      <c r="K6">
        <v>-6.2747374999999996</v>
      </c>
      <c r="L6">
        <v>107.9704303</v>
      </c>
      <c r="M6" t="s">
        <v>58</v>
      </c>
      <c r="N6" t="s">
        <v>59</v>
      </c>
      <c r="O6" t="s">
        <v>60</v>
      </c>
      <c r="P6" t="s">
        <v>61</v>
      </c>
      <c r="Q6" t="s">
        <v>71</v>
      </c>
      <c r="R6" t="s">
        <v>63</v>
      </c>
      <c r="S6">
        <v>2010</v>
      </c>
      <c r="T6">
        <v>30</v>
      </c>
      <c r="U6">
        <v>18</v>
      </c>
      <c r="V6">
        <v>2040</v>
      </c>
      <c r="W6">
        <v>10</v>
      </c>
      <c r="X6">
        <v>2030</v>
      </c>
      <c r="Y6" s="8">
        <v>452137339.73175699</v>
      </c>
      <c r="Z6" s="8">
        <v>1.3701131507022939</v>
      </c>
      <c r="AA6" s="8">
        <v>22.830933364275129</v>
      </c>
      <c r="AB6">
        <v>330</v>
      </c>
      <c r="AC6" s="5">
        <v>0.336730769230769</v>
      </c>
      <c r="AD6" s="5">
        <v>0.64075389811249295</v>
      </c>
      <c r="AE6" s="7">
        <v>1852291.3686635946</v>
      </c>
      <c r="AF6" s="6">
        <v>1.0691469594619101</v>
      </c>
      <c r="AG6" s="6">
        <v>55.194051448676397</v>
      </c>
      <c r="AH6" s="6">
        <v>38.278218962703697</v>
      </c>
      <c r="AI6" s="6">
        <v>0.217801095351357</v>
      </c>
      <c r="AJ6" s="6">
        <v>0.23215804920407401</v>
      </c>
      <c r="AK6" s="6">
        <v>5.1712328767123301</v>
      </c>
      <c r="AL6" s="6">
        <v>0.12999999999999901</v>
      </c>
      <c r="AM6" s="6">
        <v>38.643082816677001</v>
      </c>
      <c r="AN6" s="6">
        <v>43.811609888620097</v>
      </c>
      <c r="AO6" s="6">
        <v>62.92</v>
      </c>
      <c r="AP6" s="6">
        <v>24.276917183323</v>
      </c>
      <c r="AQ6" s="6">
        <v>19.108390111379904</v>
      </c>
      <c r="AR6" s="7">
        <v>1164048</v>
      </c>
      <c r="AS6" s="6">
        <v>53</v>
      </c>
      <c r="AT6" s="6">
        <v>158.24250000000001</v>
      </c>
      <c r="AU6" s="6">
        <v>112.015121189187</v>
      </c>
      <c r="AV6" s="6">
        <v>189.9325</v>
      </c>
      <c r="AW6" s="6">
        <v>141.62311531311801</v>
      </c>
      <c r="AX6" s="6">
        <v>17.2957637383413</v>
      </c>
      <c r="AY6" s="7">
        <v>1321.5549148570167</v>
      </c>
      <c r="AZ6" s="7">
        <v>704.8292879237423</v>
      </c>
      <c r="BA6" s="7">
        <v>2577.0320839711826</v>
      </c>
      <c r="BB6" s="7">
        <v>3693.3054687204099</v>
      </c>
      <c r="BC6" s="6">
        <v>15.0384806545343</v>
      </c>
      <c r="BD6" s="6">
        <v>15.526089481089199</v>
      </c>
      <c r="BE6" s="6">
        <v>0.52</v>
      </c>
      <c r="BF6" s="6">
        <v>3.2389436675069798</v>
      </c>
      <c r="BG6" s="6">
        <v>1.6842507071036199</v>
      </c>
      <c r="BH6" s="6">
        <v>5.2270211482749902</v>
      </c>
      <c r="BI6" s="6">
        <v>7.3883530572973504</v>
      </c>
      <c r="BJ6">
        <v>429</v>
      </c>
      <c r="BK6" s="6">
        <v>1.9803716848442221</v>
      </c>
      <c r="BL6" s="6">
        <v>19.803716848442221</v>
      </c>
      <c r="BM6" s="6">
        <v>198.03716848442221</v>
      </c>
      <c r="BO6" s="8"/>
      <c r="BP6" s="8"/>
    </row>
    <row r="7" spans="1:68" x14ac:dyDescent="0.2">
      <c r="A7">
        <v>6</v>
      </c>
      <c r="B7" t="s">
        <v>51</v>
      </c>
      <c r="C7" t="s">
        <v>109</v>
      </c>
      <c r="D7" t="s">
        <v>53</v>
      </c>
      <c r="E7" s="5">
        <v>0.59</v>
      </c>
      <c r="F7" s="5">
        <v>1.27</v>
      </c>
      <c r="G7" t="s">
        <v>518</v>
      </c>
      <c r="H7" t="s">
        <v>519</v>
      </c>
      <c r="I7" t="s">
        <v>520</v>
      </c>
      <c r="J7" t="s">
        <v>521</v>
      </c>
      <c r="K7">
        <v>-6.9508080000000003</v>
      </c>
      <c r="L7">
        <v>106.2501579</v>
      </c>
      <c r="M7" t="s">
        <v>58</v>
      </c>
      <c r="N7" t="s">
        <v>69</v>
      </c>
      <c r="O7" t="s">
        <v>69</v>
      </c>
      <c r="P7" t="s">
        <v>70</v>
      </c>
      <c r="Q7" t="s">
        <v>71</v>
      </c>
      <c r="R7" t="s">
        <v>63</v>
      </c>
      <c r="S7">
        <v>2016</v>
      </c>
      <c r="T7">
        <v>30</v>
      </c>
      <c r="U7">
        <v>24</v>
      </c>
      <c r="V7">
        <v>2046</v>
      </c>
      <c r="W7">
        <v>10</v>
      </c>
      <c r="X7">
        <v>2036</v>
      </c>
      <c r="Y7" s="8">
        <v>86216682.32510905</v>
      </c>
      <c r="Z7" s="8">
        <v>1.4369447054184841</v>
      </c>
      <c r="AA7" s="8">
        <v>24.100612734213097</v>
      </c>
      <c r="AB7">
        <v>60</v>
      </c>
      <c r="AC7" s="5">
        <v>0.34826923076923</v>
      </c>
      <c r="AD7" s="5">
        <v>0.73402605516475306</v>
      </c>
      <c r="AE7" s="7">
        <v>385804.09459459421</v>
      </c>
      <c r="AF7" s="6">
        <v>0.92724903519437296</v>
      </c>
      <c r="AG7" s="6">
        <v>55.194051448676397</v>
      </c>
      <c r="AH7" s="6">
        <v>33.518165879748899</v>
      </c>
      <c r="AI7" s="6">
        <v>0.217801095351357</v>
      </c>
      <c r="AJ7" s="6">
        <v>0.194564214858789</v>
      </c>
      <c r="AK7" s="6">
        <v>5.1712328767123301</v>
      </c>
      <c r="AL7" s="6">
        <v>0.12999999999999901</v>
      </c>
      <c r="AM7" s="6">
        <v>33.851800687374897</v>
      </c>
      <c r="AN7" s="6">
        <v>39.013962971320012</v>
      </c>
      <c r="AO7" s="6">
        <v>56.06</v>
      </c>
      <c r="AP7" s="6">
        <v>22.208199312625105</v>
      </c>
      <c r="AQ7" s="6">
        <v>17.04603702867999</v>
      </c>
      <c r="AR7" s="7">
        <v>1579073</v>
      </c>
      <c r="AS7" s="6">
        <v>53</v>
      </c>
      <c r="AT7" s="6">
        <v>158.24250000000001</v>
      </c>
      <c r="AU7" s="6">
        <v>134.313675961889</v>
      </c>
      <c r="AV7" s="6">
        <v>189.9325</v>
      </c>
      <c r="AW7" s="6">
        <v>168.45380890741501</v>
      </c>
      <c r="AX7" s="6">
        <v>30.733379464485999</v>
      </c>
      <c r="AY7" s="7">
        <v>275.25977068678242</v>
      </c>
      <c r="AZ7" s="7">
        <v>146.80521103295061</v>
      </c>
      <c r="BA7" s="7">
        <v>536.75655283922572</v>
      </c>
      <c r="BB7" s="7">
        <v>769.25930581266118</v>
      </c>
      <c r="BC7" s="6">
        <v>15.0384806545343</v>
      </c>
      <c r="BD7" s="6">
        <v>13.019374581538401</v>
      </c>
      <c r="BE7" s="6">
        <v>0.57248062015503798</v>
      </c>
      <c r="BF7" s="6">
        <v>2.63033289688107</v>
      </c>
      <c r="BG7" s="6">
        <v>1.50581460802067</v>
      </c>
      <c r="BH7" s="6">
        <v>4.9375327368130604</v>
      </c>
      <c r="BI7" s="6">
        <v>6.6055997511778797</v>
      </c>
      <c r="BJ7">
        <v>78</v>
      </c>
      <c r="BK7" s="6">
        <v>0.35773647448687607</v>
      </c>
      <c r="BL7" s="6">
        <v>3.5773647448687607</v>
      </c>
      <c r="BM7" s="6">
        <v>35.773647448687605</v>
      </c>
      <c r="BO7" s="8"/>
      <c r="BP7" s="8"/>
    </row>
    <row r="8" spans="1:68" x14ac:dyDescent="0.2">
      <c r="A8">
        <v>7</v>
      </c>
      <c r="B8" t="s">
        <v>51</v>
      </c>
      <c r="C8" t="s">
        <v>414</v>
      </c>
      <c r="D8" t="s">
        <v>151</v>
      </c>
      <c r="E8" s="5">
        <v>0.15</v>
      </c>
      <c r="F8" s="5">
        <v>1.82</v>
      </c>
      <c r="G8" t="s">
        <v>552</v>
      </c>
      <c r="H8" t="s">
        <v>553</v>
      </c>
      <c r="I8" t="s">
        <v>556</v>
      </c>
      <c r="J8" t="s">
        <v>555</v>
      </c>
      <c r="K8">
        <v>-3.0403501550000001</v>
      </c>
      <c r="L8">
        <v>122.2615589</v>
      </c>
      <c r="M8" t="s">
        <v>58</v>
      </c>
      <c r="N8" t="s">
        <v>69</v>
      </c>
      <c r="O8" t="s">
        <v>69</v>
      </c>
      <c r="P8" t="s">
        <v>70</v>
      </c>
      <c r="Q8" t="s">
        <v>71</v>
      </c>
      <c r="R8" t="s">
        <v>63</v>
      </c>
      <c r="S8">
        <v>2022</v>
      </c>
      <c r="T8">
        <v>25</v>
      </c>
      <c r="U8">
        <v>25</v>
      </c>
      <c r="V8">
        <v>2047</v>
      </c>
      <c r="W8">
        <v>10</v>
      </c>
      <c r="X8">
        <v>2037</v>
      </c>
      <c r="Y8" s="8">
        <v>137334040.67806834</v>
      </c>
      <c r="Z8" s="8">
        <v>2.1128313950472051</v>
      </c>
      <c r="AA8" s="8">
        <v>40.748902329185142</v>
      </c>
      <c r="AB8">
        <v>65</v>
      </c>
      <c r="AC8" s="5">
        <v>0.359807692307692</v>
      </c>
      <c r="AD8" s="5">
        <v>0.65948483401478297</v>
      </c>
      <c r="AE8" s="7">
        <v>375510.66448801744</v>
      </c>
      <c r="AF8" s="6">
        <v>0.89751147161273903</v>
      </c>
      <c r="AG8" s="6">
        <v>55.194051448676397</v>
      </c>
      <c r="AH8" s="6">
        <v>32.475204738153103</v>
      </c>
      <c r="AI8" s="6">
        <v>0.217801095351357</v>
      </c>
      <c r="AJ8" s="6">
        <v>0.182187965776172</v>
      </c>
      <c r="AK8" s="6">
        <v>5.1712328767123301</v>
      </c>
      <c r="AL8" s="6">
        <v>0.12999999999999901</v>
      </c>
      <c r="AM8" s="6">
        <v>32.802256523981001</v>
      </c>
      <c r="AN8" s="6">
        <v>37.958625580641609</v>
      </c>
      <c r="AO8" s="6">
        <v>69.23</v>
      </c>
      <c r="AP8" s="6">
        <v>36.427743476019003</v>
      </c>
      <c r="AQ8" s="6">
        <v>31.271374419358395</v>
      </c>
      <c r="AR8" s="7">
        <v>3234726.02</v>
      </c>
      <c r="AS8" s="6">
        <v>53</v>
      </c>
      <c r="AT8" s="6">
        <v>158.24250000000001</v>
      </c>
      <c r="AU8" s="6">
        <v>139.92670981450399</v>
      </c>
      <c r="AV8" s="6">
        <v>189.9325</v>
      </c>
      <c r="AW8" s="6">
        <v>175.19917846594399</v>
      </c>
      <c r="AX8" s="6">
        <v>34.583125501373502</v>
      </c>
      <c r="AY8" s="7">
        <v>267.91571381850559</v>
      </c>
      <c r="AZ8" s="7">
        <v>142.88838070320298</v>
      </c>
      <c r="BA8" s="7">
        <v>522.43564194608587</v>
      </c>
      <c r="BB8" s="7">
        <v>748.73511488478368</v>
      </c>
      <c r="BC8" s="6">
        <v>15.0384806545343</v>
      </c>
      <c r="BD8" s="6">
        <v>12.197750399584301</v>
      </c>
      <c r="BE8" s="6">
        <v>0.52</v>
      </c>
      <c r="BF8" s="6">
        <v>0.82083628078720705</v>
      </c>
      <c r="BG8" s="6">
        <v>0.426834866009347</v>
      </c>
      <c r="BH8" s="6">
        <v>1.22123332988361</v>
      </c>
      <c r="BI8" s="6">
        <v>4.2083972334739501</v>
      </c>
      <c r="BJ8">
        <v>84.5</v>
      </c>
      <c r="BK8" s="6">
        <v>0.33702512909091803</v>
      </c>
      <c r="BL8" s="6">
        <v>3.3702512909091804</v>
      </c>
      <c r="BM8" s="6">
        <v>33.702512909091801</v>
      </c>
      <c r="BO8" s="8"/>
      <c r="BP8" s="8"/>
    </row>
    <row r="9" spans="1:68" x14ac:dyDescent="0.2">
      <c r="A9">
        <v>8</v>
      </c>
      <c r="B9" t="s">
        <v>51</v>
      </c>
      <c r="C9" t="s">
        <v>414</v>
      </c>
      <c r="D9" t="s">
        <v>151</v>
      </c>
      <c r="E9" s="5">
        <v>0.4</v>
      </c>
      <c r="F9" s="5">
        <v>1.82</v>
      </c>
      <c r="G9" t="s">
        <v>536</v>
      </c>
      <c r="H9" t="s">
        <v>537</v>
      </c>
      <c r="I9" t="s">
        <v>538</v>
      </c>
      <c r="J9" t="s">
        <v>539</v>
      </c>
      <c r="K9">
        <v>-1.5305139999999999</v>
      </c>
      <c r="L9">
        <v>127.418975</v>
      </c>
      <c r="M9" t="s">
        <v>58</v>
      </c>
      <c r="N9" t="s">
        <v>69</v>
      </c>
      <c r="O9" t="s">
        <v>69</v>
      </c>
      <c r="P9" t="s">
        <v>70</v>
      </c>
      <c r="Q9" t="s">
        <v>71</v>
      </c>
      <c r="R9" t="s">
        <v>63</v>
      </c>
      <c r="S9">
        <v>2017</v>
      </c>
      <c r="T9">
        <v>30</v>
      </c>
      <c r="U9">
        <v>25</v>
      </c>
      <c r="V9">
        <v>2047</v>
      </c>
      <c r="W9">
        <v>10</v>
      </c>
      <c r="X9">
        <v>2037</v>
      </c>
      <c r="Y9" s="8">
        <v>78367623.726166964</v>
      </c>
      <c r="Z9" s="8">
        <v>2.0623058875307096</v>
      </c>
      <c r="AA9" s="8">
        <v>38.711450948731944</v>
      </c>
      <c r="AB9">
        <v>38</v>
      </c>
      <c r="AC9" s="5">
        <v>0.35019230769230703</v>
      </c>
      <c r="AD9" s="5">
        <v>0.65948483401478297</v>
      </c>
      <c r="AE9" s="7">
        <v>219529.31154684097</v>
      </c>
      <c r="AF9" s="6">
        <v>0.92215667308249005</v>
      </c>
      <c r="AG9" s="6">
        <v>55.194051448676397</v>
      </c>
      <c r="AH9" s="6">
        <v>33.339561645296698</v>
      </c>
      <c r="AI9" s="6">
        <v>0.217801095351357</v>
      </c>
      <c r="AJ9" s="6">
        <v>0.19241553762465999</v>
      </c>
      <c r="AK9" s="6">
        <v>5.1712328767123301</v>
      </c>
      <c r="AL9" s="6">
        <v>0.12999999999999901</v>
      </c>
      <c r="AM9" s="6">
        <v>33.672068906922703</v>
      </c>
      <c r="AN9" s="6">
        <v>38.833210059633686</v>
      </c>
      <c r="AO9" s="6">
        <v>69.23</v>
      </c>
      <c r="AP9" s="6">
        <v>35.5579310930773</v>
      </c>
      <c r="AQ9" s="6">
        <v>30.396789940366318</v>
      </c>
      <c r="AR9" s="7">
        <v>2457044.79</v>
      </c>
      <c r="AS9" s="6">
        <v>53</v>
      </c>
      <c r="AT9" s="6">
        <v>158.24250000000001</v>
      </c>
      <c r="AU9" s="6">
        <v>135.24918160399201</v>
      </c>
      <c r="AV9" s="6">
        <v>189.9325</v>
      </c>
      <c r="AW9" s="6">
        <v>169.57803716717001</v>
      </c>
      <c r="AX9" s="6">
        <v>31.362186716170701</v>
      </c>
      <c r="AY9" s="7">
        <v>156.62764807851096</v>
      </c>
      <c r="AZ9" s="7">
        <v>83.534745641872519</v>
      </c>
      <c r="BA9" s="7">
        <v>305.42391375309637</v>
      </c>
      <c r="BB9" s="7">
        <v>437.72206716341202</v>
      </c>
      <c r="BC9" s="6">
        <v>15.0384806545343</v>
      </c>
      <c r="BD9" s="6">
        <v>12.876776997844001</v>
      </c>
      <c r="BE9" s="6">
        <v>0.57248062015503798</v>
      </c>
      <c r="BF9" s="6">
        <v>54.274499112516096</v>
      </c>
      <c r="BG9" s="6">
        <v>31.071098910537302</v>
      </c>
      <c r="BH9" s="6">
        <v>0.95266790551753699</v>
      </c>
      <c r="BI9" s="6">
        <v>3.4593334409797598</v>
      </c>
      <c r="BJ9">
        <v>49.4</v>
      </c>
      <c r="BK9" s="6">
        <v>0.20244041958012432</v>
      </c>
      <c r="BL9" s="6">
        <v>2.0244041958012433</v>
      </c>
      <c r="BM9" s="6">
        <v>20.244041958012431</v>
      </c>
      <c r="BO9" s="8"/>
      <c r="BP9" s="8"/>
    </row>
    <row r="10" spans="1:68" x14ac:dyDescent="0.2">
      <c r="A10">
        <v>9</v>
      </c>
      <c r="B10" t="s">
        <v>51</v>
      </c>
      <c r="C10" t="s">
        <v>109</v>
      </c>
      <c r="D10" t="s">
        <v>53</v>
      </c>
      <c r="E10" s="5">
        <v>0.59</v>
      </c>
      <c r="F10" s="5">
        <v>1.27</v>
      </c>
      <c r="G10" t="s">
        <v>122</v>
      </c>
      <c r="H10" t="s">
        <v>117</v>
      </c>
      <c r="I10" t="s">
        <v>123</v>
      </c>
      <c r="J10" t="s">
        <v>119</v>
      </c>
      <c r="K10">
        <v>-6.0588744999999999</v>
      </c>
      <c r="L10">
        <v>106.4643002</v>
      </c>
      <c r="M10" t="s">
        <v>58</v>
      </c>
      <c r="N10" t="s">
        <v>59</v>
      </c>
      <c r="O10" t="s">
        <v>60</v>
      </c>
      <c r="P10" t="s">
        <v>70</v>
      </c>
      <c r="Q10" t="s">
        <v>71</v>
      </c>
      <c r="R10" t="s">
        <v>63</v>
      </c>
      <c r="S10">
        <v>2012</v>
      </c>
      <c r="T10">
        <v>30</v>
      </c>
      <c r="U10">
        <v>20</v>
      </c>
      <c r="V10">
        <v>2042</v>
      </c>
      <c r="W10">
        <v>10</v>
      </c>
      <c r="X10">
        <v>2032</v>
      </c>
      <c r="Y10" s="8">
        <v>576524098.00354052</v>
      </c>
      <c r="Z10" s="8">
        <v>1.8302352317572717</v>
      </c>
      <c r="AA10" s="8">
        <v>30.01886678551984</v>
      </c>
      <c r="AB10">
        <v>315</v>
      </c>
      <c r="AC10" s="5">
        <v>0.340576923076923</v>
      </c>
      <c r="AD10" s="5">
        <v>0.73402605516475306</v>
      </c>
      <c r="AE10" s="7">
        <v>2025471.4966216197</v>
      </c>
      <c r="AF10" s="6">
        <v>0.94819363451363603</v>
      </c>
      <c r="AG10" s="6">
        <v>55.194051448676397</v>
      </c>
      <c r="AH10" s="6">
        <v>34.252772454040198</v>
      </c>
      <c r="AI10" s="6">
        <v>0.217801095351357</v>
      </c>
      <c r="AJ10" s="6">
        <v>0.203529144617072</v>
      </c>
      <c r="AK10" s="6">
        <v>5.1712328767123301</v>
      </c>
      <c r="AL10" s="6">
        <v>0.12999999999999901</v>
      </c>
      <c r="AM10" s="6">
        <v>34.591045867762503</v>
      </c>
      <c r="AN10" s="6">
        <v>39.757534475369596</v>
      </c>
      <c r="AO10" s="6">
        <v>62.92</v>
      </c>
      <c r="AP10" s="6">
        <v>28.328954132237499</v>
      </c>
      <c r="AQ10" s="6">
        <v>23.162465524630406</v>
      </c>
      <c r="AR10" s="7">
        <v>1253133</v>
      </c>
      <c r="AS10" s="6">
        <v>53</v>
      </c>
      <c r="AT10" s="6">
        <v>158.24250000000001</v>
      </c>
      <c r="AU10" s="6">
        <v>130.57165339348001</v>
      </c>
      <c r="AV10" s="6">
        <v>189.9325</v>
      </c>
      <c r="AW10" s="6">
        <v>163.956895868396</v>
      </c>
      <c r="AX10" s="6">
        <v>28.267410614010299</v>
      </c>
      <c r="AY10" s="7">
        <v>1445.1137961056077</v>
      </c>
      <c r="AZ10" s="7">
        <v>770.72735792299079</v>
      </c>
      <c r="BA10" s="7">
        <v>2817.971902405935</v>
      </c>
      <c r="BB10" s="7">
        <v>4038.611355516472</v>
      </c>
      <c r="BC10" s="6">
        <v>15.0384806545343</v>
      </c>
      <c r="BD10" s="6">
        <v>13.614125627796099</v>
      </c>
      <c r="BE10" s="6">
        <v>0.52</v>
      </c>
      <c r="BF10" s="6">
        <v>2.7277280877139201</v>
      </c>
      <c r="BG10" s="6">
        <v>1.41841860561124</v>
      </c>
      <c r="BH10" s="6">
        <v>5.78491694784522</v>
      </c>
      <c r="BI10" s="6">
        <v>7.9719076534824396</v>
      </c>
      <c r="BJ10">
        <v>409.5</v>
      </c>
      <c r="BK10" s="6">
        <v>1.9205391799854272</v>
      </c>
      <c r="BL10" s="6">
        <v>19.205391799854272</v>
      </c>
      <c r="BM10" s="6">
        <v>192.05391799854272</v>
      </c>
      <c r="BO10" s="8"/>
      <c r="BP10" s="8"/>
    </row>
    <row r="11" spans="1:68" x14ac:dyDescent="0.2">
      <c r="A11">
        <v>10</v>
      </c>
      <c r="B11" t="s">
        <v>51</v>
      </c>
      <c r="C11" t="s">
        <v>511</v>
      </c>
      <c r="D11" t="s">
        <v>511</v>
      </c>
      <c r="E11" s="5">
        <v>-0.01</v>
      </c>
      <c r="F11" s="5">
        <v>-0.01</v>
      </c>
      <c r="G11" t="s">
        <v>512</v>
      </c>
      <c r="H11" t="s">
        <v>513</v>
      </c>
      <c r="I11" t="s">
        <v>516</v>
      </c>
      <c r="J11" t="s">
        <v>515</v>
      </c>
      <c r="K11">
        <v>-1.5306415</v>
      </c>
      <c r="L11">
        <v>127.4191151</v>
      </c>
      <c r="M11" t="s">
        <v>58</v>
      </c>
      <c r="N11" t="s">
        <v>69</v>
      </c>
      <c r="O11" t="s">
        <v>69</v>
      </c>
      <c r="P11" t="s">
        <v>70</v>
      </c>
      <c r="Q11" t="s">
        <v>71</v>
      </c>
      <c r="R11" t="s">
        <v>63</v>
      </c>
      <c r="S11">
        <v>2016</v>
      </c>
      <c r="T11">
        <v>30</v>
      </c>
      <c r="U11">
        <v>24</v>
      </c>
      <c r="V11">
        <v>2046</v>
      </c>
      <c r="W11">
        <v>10</v>
      </c>
      <c r="X11">
        <v>2036</v>
      </c>
      <c r="Y11" s="8">
        <v>232579274.43230665</v>
      </c>
      <c r="Z11" s="8">
        <v>6.1205072219028063</v>
      </c>
      <c r="AA11" s="8">
        <v>109.88908726803915</v>
      </c>
      <c r="AB11">
        <v>38</v>
      </c>
      <c r="AC11" s="5">
        <v>0.34826923076923</v>
      </c>
      <c r="AD11" s="5">
        <v>0.68569716242661305</v>
      </c>
      <c r="AE11" s="7">
        <v>228254.87142857094</v>
      </c>
      <c r="AF11" s="6">
        <v>0.92724903519437296</v>
      </c>
      <c r="AG11" s="6">
        <v>60.054887228102103</v>
      </c>
      <c r="AH11" s="6">
        <v>36.370885637461697</v>
      </c>
      <c r="AI11" s="6">
        <v>0.217801095351357</v>
      </c>
      <c r="AJ11" s="6">
        <v>0.194564214858789</v>
      </c>
      <c r="AK11" s="6">
        <v>5.1712328767123301</v>
      </c>
      <c r="AL11" s="6">
        <v>0.12999999999999901</v>
      </c>
      <c r="AM11" s="6">
        <v>36.704520445087802</v>
      </c>
      <c r="AN11" s="6">
        <v>41.866682729032817</v>
      </c>
      <c r="AO11" s="6">
        <v>138.46</v>
      </c>
      <c r="AP11" s="6">
        <v>101.7554795549122</v>
      </c>
      <c r="AQ11" s="6">
        <v>96.593317270967191</v>
      </c>
      <c r="AR11" s="7">
        <v>3947684</v>
      </c>
      <c r="AS11" s="6">
        <v>53</v>
      </c>
      <c r="AT11" s="6">
        <v>158.24250000000001</v>
      </c>
      <c r="AU11" s="6">
        <v>131.23001149492899</v>
      </c>
      <c r="AV11" s="6">
        <v>189.9325</v>
      </c>
      <c r="AW11" s="6">
        <v>165.37014444045499</v>
      </c>
      <c r="AX11" s="6">
        <v>25.424209783938</v>
      </c>
      <c r="AY11" s="7">
        <v>162.8530760763206</v>
      </c>
      <c r="AZ11" s="7">
        <v>86.85497390737099</v>
      </c>
      <c r="BA11" s="7">
        <v>317.56349834882519</v>
      </c>
      <c r="BB11" s="7">
        <v>455.12006327462399</v>
      </c>
      <c r="BC11" s="6">
        <v>15.0384806545343</v>
      </c>
      <c r="BD11" s="6">
        <v>13.019374581538401</v>
      </c>
      <c r="BE11" s="6">
        <v>0.57248062015503798</v>
      </c>
      <c r="BF11" s="6">
        <v>54.274499112516096</v>
      </c>
      <c r="BG11" s="6">
        <v>31.071098910537302</v>
      </c>
      <c r="BH11" s="6">
        <v>0.95266791190253197</v>
      </c>
      <c r="BI11" s="6">
        <v>3.4591755060098399</v>
      </c>
      <c r="BJ11">
        <v>49.4</v>
      </c>
      <c r="BK11" s="6">
        <v>0.21164910931055803</v>
      </c>
      <c r="BL11" s="6">
        <v>2.11649109310558</v>
      </c>
      <c r="BM11" s="6">
        <v>21.1649109310558</v>
      </c>
      <c r="BO11" s="8"/>
      <c r="BP11" s="8"/>
    </row>
    <row r="12" spans="1:68" x14ac:dyDescent="0.2">
      <c r="A12">
        <v>11</v>
      </c>
      <c r="B12" t="s">
        <v>51</v>
      </c>
      <c r="C12" t="s">
        <v>511</v>
      </c>
      <c r="D12" t="s">
        <v>511</v>
      </c>
      <c r="E12" s="5">
        <v>-0.01</v>
      </c>
      <c r="F12" s="5">
        <v>-0.01</v>
      </c>
      <c r="G12" t="s">
        <v>512</v>
      </c>
      <c r="H12" t="s">
        <v>513</v>
      </c>
      <c r="I12" t="s">
        <v>517</v>
      </c>
      <c r="J12" t="s">
        <v>515</v>
      </c>
      <c r="K12">
        <v>-1.5306415</v>
      </c>
      <c r="L12">
        <v>127.4191151</v>
      </c>
      <c r="M12" t="s">
        <v>58</v>
      </c>
      <c r="N12" t="s">
        <v>69</v>
      </c>
      <c r="O12" t="s">
        <v>69</v>
      </c>
      <c r="P12" t="s">
        <v>70</v>
      </c>
      <c r="Q12" t="s">
        <v>71</v>
      </c>
      <c r="R12" t="s">
        <v>63</v>
      </c>
      <c r="S12">
        <v>2016</v>
      </c>
      <c r="T12">
        <v>30</v>
      </c>
      <c r="U12">
        <v>24</v>
      </c>
      <c r="V12">
        <v>2046</v>
      </c>
      <c r="W12">
        <v>10</v>
      </c>
      <c r="X12">
        <v>2036</v>
      </c>
      <c r="Y12" s="8">
        <v>232579274.43230665</v>
      </c>
      <c r="Z12" s="8">
        <v>6.1205072219028063</v>
      </c>
      <c r="AA12" s="8">
        <v>109.88908726803915</v>
      </c>
      <c r="AB12">
        <v>38</v>
      </c>
      <c r="AC12" s="5">
        <v>0.34826923076923</v>
      </c>
      <c r="AD12" s="5">
        <v>0.68569716242661305</v>
      </c>
      <c r="AE12" s="7">
        <v>228254.87142857094</v>
      </c>
      <c r="AF12" s="6">
        <v>0.92724903519437296</v>
      </c>
      <c r="AG12" s="6">
        <v>60.054887228102103</v>
      </c>
      <c r="AH12" s="6">
        <v>36.370885637461697</v>
      </c>
      <c r="AI12" s="6">
        <v>0.217801095351357</v>
      </c>
      <c r="AJ12" s="6">
        <v>0.194564214858789</v>
      </c>
      <c r="AK12" s="6">
        <v>5.1712328767123301</v>
      </c>
      <c r="AL12" s="6">
        <v>0.12999999999999901</v>
      </c>
      <c r="AM12" s="6">
        <v>36.704520445087802</v>
      </c>
      <c r="AN12" s="6">
        <v>41.866682729032817</v>
      </c>
      <c r="AO12" s="6">
        <v>138.46</v>
      </c>
      <c r="AP12" s="6">
        <v>101.7554795549122</v>
      </c>
      <c r="AQ12" s="6">
        <v>96.593317270967191</v>
      </c>
      <c r="AR12" s="7">
        <v>3947684</v>
      </c>
      <c r="AS12" s="6">
        <v>53</v>
      </c>
      <c r="AT12" s="6">
        <v>158.24250000000001</v>
      </c>
      <c r="AU12" s="6">
        <v>131.23001149492899</v>
      </c>
      <c r="AV12" s="6">
        <v>189.9325</v>
      </c>
      <c r="AW12" s="6">
        <v>165.37014444045499</v>
      </c>
      <c r="AX12" s="6">
        <v>25.424209783938</v>
      </c>
      <c r="AY12" s="7">
        <v>162.8530760763206</v>
      </c>
      <c r="AZ12" s="7">
        <v>86.85497390737099</v>
      </c>
      <c r="BA12" s="7">
        <v>317.56349834882519</v>
      </c>
      <c r="BB12" s="7">
        <v>455.12006327462399</v>
      </c>
      <c r="BC12" s="6">
        <v>15.0384806545343</v>
      </c>
      <c r="BD12" s="6">
        <v>13.019374581538401</v>
      </c>
      <c r="BE12" s="6">
        <v>0.57248062015503798</v>
      </c>
      <c r="BF12" s="6">
        <v>54.274499112516096</v>
      </c>
      <c r="BG12" s="6">
        <v>31.071098910537302</v>
      </c>
      <c r="BH12" s="6">
        <v>0.95266791190253197</v>
      </c>
      <c r="BI12" s="6">
        <v>3.4591755060098399</v>
      </c>
      <c r="BJ12">
        <v>49.4</v>
      </c>
      <c r="BK12" s="6">
        <v>0.21164910931055803</v>
      </c>
      <c r="BL12" s="6">
        <v>2.11649109310558</v>
      </c>
      <c r="BM12" s="6">
        <v>21.1649109310558</v>
      </c>
      <c r="BO12" s="8"/>
      <c r="BP12" s="8"/>
    </row>
    <row r="13" spans="1:68" x14ac:dyDescent="0.2">
      <c r="A13">
        <v>12</v>
      </c>
      <c r="B13" t="s">
        <v>51</v>
      </c>
      <c r="C13" t="s">
        <v>109</v>
      </c>
      <c r="D13" t="s">
        <v>53</v>
      </c>
      <c r="E13" s="5">
        <v>0.59</v>
      </c>
      <c r="F13" s="5">
        <v>1.27</v>
      </c>
      <c r="G13" t="s">
        <v>129</v>
      </c>
      <c r="H13" t="s">
        <v>130</v>
      </c>
      <c r="I13" t="s">
        <v>131</v>
      </c>
      <c r="J13" t="s">
        <v>132</v>
      </c>
      <c r="K13">
        <v>-5.8892179000000002</v>
      </c>
      <c r="L13">
        <v>106.0336018</v>
      </c>
      <c r="M13" t="s">
        <v>58</v>
      </c>
      <c r="N13" t="s">
        <v>128</v>
      </c>
      <c r="O13" t="s">
        <v>60</v>
      </c>
      <c r="P13" t="s">
        <v>61</v>
      </c>
      <c r="Q13" t="s">
        <v>71</v>
      </c>
      <c r="R13" t="s">
        <v>63</v>
      </c>
      <c r="S13">
        <v>2011</v>
      </c>
      <c r="T13">
        <v>30</v>
      </c>
      <c r="U13">
        <v>19</v>
      </c>
      <c r="V13">
        <v>2041</v>
      </c>
      <c r="W13">
        <v>10</v>
      </c>
      <c r="X13">
        <v>2031</v>
      </c>
      <c r="Y13" s="8">
        <v>588890317.75774109</v>
      </c>
      <c r="Z13" s="8">
        <v>0.9422245084123857</v>
      </c>
      <c r="AA13" s="8">
        <v>13.783985881875886</v>
      </c>
      <c r="AB13">
        <v>625</v>
      </c>
      <c r="AC13" s="5">
        <v>0.33865384615384603</v>
      </c>
      <c r="AD13" s="5">
        <v>0.73402605516475306</v>
      </c>
      <c r="AE13" s="7">
        <v>4018792.652027023</v>
      </c>
      <c r="AF13" s="6">
        <v>1.0630752195191999</v>
      </c>
      <c r="AG13" s="6">
        <v>55.194051448676397</v>
      </c>
      <c r="AH13" s="6">
        <v>38.067079831404897</v>
      </c>
      <c r="AI13" s="6">
        <v>0.217801095351357</v>
      </c>
      <c r="AJ13" s="6">
        <v>0.229506351370346</v>
      </c>
      <c r="AK13" s="6">
        <v>5.1712328767123301</v>
      </c>
      <c r="AL13" s="6">
        <v>0.12999999999999901</v>
      </c>
      <c r="AM13" s="6">
        <v>38.430598531575498</v>
      </c>
      <c r="AN13" s="6">
        <v>43.597819059487577</v>
      </c>
      <c r="AO13" s="6">
        <v>52.95</v>
      </c>
      <c r="AP13" s="6">
        <v>14.519401468424505</v>
      </c>
      <c r="AQ13" s="6">
        <v>9.3521809405124259</v>
      </c>
      <c r="AR13" s="7">
        <v>1187804</v>
      </c>
      <c r="AS13" s="6">
        <v>53</v>
      </c>
      <c r="AT13" s="6">
        <v>158.24250000000001</v>
      </c>
      <c r="AU13" s="6">
        <v>112.85369401388</v>
      </c>
      <c r="AV13" s="6">
        <v>189.9325</v>
      </c>
      <c r="AW13" s="6">
        <v>142.63097232584599</v>
      </c>
      <c r="AX13" s="6">
        <v>17.765330647405701</v>
      </c>
      <c r="AY13" s="7">
        <v>2867.2892779873164</v>
      </c>
      <c r="AZ13" s="7">
        <v>1529.2209482599023</v>
      </c>
      <c r="BA13" s="7">
        <v>5591.2140920752672</v>
      </c>
      <c r="BB13" s="7">
        <v>8013.1177688818889</v>
      </c>
      <c r="BC13" s="6">
        <v>15.0384806545343</v>
      </c>
      <c r="BD13" s="6">
        <v>15.350258435797</v>
      </c>
      <c r="BE13" s="6">
        <v>0.52</v>
      </c>
      <c r="BF13" s="6">
        <v>2.4729612490627</v>
      </c>
      <c r="BG13" s="6">
        <v>1.2859398495126</v>
      </c>
      <c r="BH13" s="6">
        <v>32.698937191153902</v>
      </c>
      <c r="BI13" s="6">
        <v>48.8676874254582</v>
      </c>
      <c r="BJ13">
        <v>812.5</v>
      </c>
      <c r="BK13" s="6">
        <v>4.272278880755775</v>
      </c>
      <c r="BL13" s="6">
        <v>42.722788807557748</v>
      </c>
      <c r="BM13" s="6">
        <v>427.22788807557748</v>
      </c>
      <c r="BO13" s="8"/>
      <c r="BP13" s="8"/>
    </row>
    <row r="14" spans="1:68" x14ac:dyDescent="0.2">
      <c r="A14">
        <v>13</v>
      </c>
      <c r="B14" t="s">
        <v>51</v>
      </c>
      <c r="C14" t="s">
        <v>241</v>
      </c>
      <c r="D14" t="s">
        <v>96</v>
      </c>
      <c r="E14" s="5">
        <v>0.45</v>
      </c>
      <c r="F14" s="5">
        <v>0.53</v>
      </c>
      <c r="G14" t="s">
        <v>247</v>
      </c>
      <c r="H14" t="s">
        <v>248</v>
      </c>
      <c r="I14" t="s">
        <v>249</v>
      </c>
      <c r="J14" t="s">
        <v>250</v>
      </c>
      <c r="K14">
        <v>-2.8226464999999998</v>
      </c>
      <c r="L14">
        <v>114.2088309</v>
      </c>
      <c r="M14" t="s">
        <v>58</v>
      </c>
      <c r="N14" t="s">
        <v>59</v>
      </c>
      <c r="O14" t="s">
        <v>60</v>
      </c>
      <c r="P14" t="s">
        <v>70</v>
      </c>
      <c r="Q14" t="s">
        <v>80</v>
      </c>
      <c r="R14" t="s">
        <v>63</v>
      </c>
      <c r="S14">
        <v>2015</v>
      </c>
      <c r="T14">
        <v>25</v>
      </c>
      <c r="U14">
        <v>18</v>
      </c>
      <c r="V14">
        <v>2040</v>
      </c>
      <c r="W14">
        <v>10</v>
      </c>
      <c r="X14">
        <v>2030</v>
      </c>
      <c r="Y14" s="8">
        <v>69839277.908936396</v>
      </c>
      <c r="Z14" s="8">
        <v>1.16398796514894</v>
      </c>
      <c r="AA14" s="8">
        <v>17.015426701766835</v>
      </c>
      <c r="AB14">
        <v>60</v>
      </c>
      <c r="AC14" s="5">
        <v>0.33441176470588202</v>
      </c>
      <c r="AD14" s="5">
        <v>0.78499450686047101</v>
      </c>
      <c r="AE14" s="7">
        <v>412593.11280586355</v>
      </c>
      <c r="AF14" s="6">
        <v>0.99479804160761898</v>
      </c>
      <c r="AG14" s="6">
        <v>55.194051448676397</v>
      </c>
      <c r="AH14" s="6">
        <v>34.883543335850199</v>
      </c>
      <c r="AI14" s="6">
        <v>0.217801095351357</v>
      </c>
      <c r="AJ14" s="6">
        <v>0.21954350411416801</v>
      </c>
      <c r="AK14" s="6">
        <v>5.1712328767123301</v>
      </c>
      <c r="AL14" s="6">
        <v>0.12999999999999901</v>
      </c>
      <c r="AM14" s="6">
        <v>35.2330868399644</v>
      </c>
      <c r="AN14" s="6">
        <v>40.404319716676696</v>
      </c>
      <c r="AO14" s="6">
        <v>52.03</v>
      </c>
      <c r="AP14" s="6">
        <v>16.796913160035601</v>
      </c>
      <c r="AQ14" s="6">
        <v>11.625680283323305</v>
      </c>
      <c r="AR14" s="7">
        <v>1765777</v>
      </c>
      <c r="AS14" s="6">
        <v>53</v>
      </c>
      <c r="AT14" s="6">
        <v>158.24250000000001</v>
      </c>
      <c r="AU14" s="6">
        <v>123.903128479035</v>
      </c>
      <c r="AV14" s="6">
        <v>189.9325</v>
      </c>
      <c r="AW14" s="6">
        <v>155.70619503393999</v>
      </c>
      <c r="AX14" s="6">
        <v>25.135748135765802</v>
      </c>
      <c r="AY14" s="7">
        <v>294.37294007267661</v>
      </c>
      <c r="AZ14" s="7">
        <v>156.9989013720942</v>
      </c>
      <c r="BA14" s="7">
        <v>574.02723314171942</v>
      </c>
      <c r="BB14" s="7">
        <v>822.67424318977362</v>
      </c>
      <c r="BC14" s="6">
        <v>15.0384806545343</v>
      </c>
      <c r="BD14" s="6">
        <v>14.5461983354041</v>
      </c>
      <c r="BE14" s="6">
        <v>0.57248062015503798</v>
      </c>
      <c r="BF14" s="6">
        <v>1.22011015068734</v>
      </c>
      <c r="BG14" s="6">
        <v>0.69848941572294598</v>
      </c>
      <c r="BH14" s="6">
        <v>16.894255146352901</v>
      </c>
      <c r="BI14" s="6">
        <v>42.56954754833</v>
      </c>
      <c r="BJ14">
        <v>78</v>
      </c>
      <c r="BK14" s="6">
        <v>0.41044682060006454</v>
      </c>
      <c r="BL14" s="6">
        <v>4.1044682060006457</v>
      </c>
      <c r="BM14" s="6">
        <v>41.044682060006458</v>
      </c>
      <c r="BO14" s="8"/>
      <c r="BP14" s="8"/>
    </row>
    <row r="15" spans="1:68" x14ac:dyDescent="0.2">
      <c r="A15">
        <v>14</v>
      </c>
      <c r="B15" t="s">
        <v>51</v>
      </c>
      <c r="C15" t="s">
        <v>150</v>
      </c>
      <c r="D15" t="s">
        <v>151</v>
      </c>
      <c r="E15" s="5">
        <v>0.4</v>
      </c>
      <c r="F15" s="5">
        <v>0.27</v>
      </c>
      <c r="G15" t="s">
        <v>570</v>
      </c>
      <c r="H15" t="s">
        <v>571</v>
      </c>
      <c r="I15" t="s">
        <v>576</v>
      </c>
      <c r="J15" t="s">
        <v>560</v>
      </c>
      <c r="K15">
        <v>-3.907537</v>
      </c>
      <c r="L15">
        <v>122.419265</v>
      </c>
      <c r="M15" t="s">
        <v>58</v>
      </c>
      <c r="N15" t="s">
        <v>69</v>
      </c>
      <c r="O15" t="s">
        <v>69</v>
      </c>
      <c r="P15" t="s">
        <v>70</v>
      </c>
      <c r="Q15" t="s">
        <v>71</v>
      </c>
      <c r="R15" t="s">
        <v>63</v>
      </c>
      <c r="S15">
        <v>2019</v>
      </c>
      <c r="T15">
        <v>30</v>
      </c>
      <c r="U15">
        <v>27</v>
      </c>
      <c r="V15">
        <v>2049</v>
      </c>
      <c r="W15">
        <v>10</v>
      </c>
      <c r="X15">
        <v>2039</v>
      </c>
      <c r="Y15" s="8">
        <v>121798300.68058579</v>
      </c>
      <c r="Z15" s="8">
        <v>2.0299716780097632</v>
      </c>
      <c r="AA15" s="8">
        <v>38.523039240517761</v>
      </c>
      <c r="AB15">
        <v>60</v>
      </c>
      <c r="AC15" s="5">
        <v>0.35403846153846102</v>
      </c>
      <c r="AD15" s="5">
        <v>0.65948483401478297</v>
      </c>
      <c r="AE15" s="7">
        <v>346625.22875816992</v>
      </c>
      <c r="AF15" s="6">
        <v>0.91213793247974995</v>
      </c>
      <c r="AG15" s="6">
        <v>56.767961132673399</v>
      </c>
      <c r="AH15" s="6">
        <v>33.903451030610199</v>
      </c>
      <c r="AI15" s="6">
        <v>0.217801095351357</v>
      </c>
      <c r="AJ15" s="6">
        <v>0.18822360370765601</v>
      </c>
      <c r="AK15" s="6">
        <v>5.1712328767123301</v>
      </c>
      <c r="AL15" s="6">
        <v>0.12999999999999901</v>
      </c>
      <c r="AM15" s="6">
        <v>34.233740249940098</v>
      </c>
      <c r="AN15" s="6">
        <v>39.392907511030188</v>
      </c>
      <c r="AO15" s="6">
        <v>69.23</v>
      </c>
      <c r="AP15" s="6">
        <v>34.996259750059906</v>
      </c>
      <c r="AQ15" s="6">
        <v>29.837092488969816</v>
      </c>
      <c r="AR15" s="7">
        <v>2631351.25</v>
      </c>
      <c r="AS15" s="6">
        <v>53</v>
      </c>
      <c r="AT15" s="6">
        <v>158.24250000000001</v>
      </c>
      <c r="AU15" s="6">
        <v>136.12172069391099</v>
      </c>
      <c r="AV15" s="6">
        <v>189.9325</v>
      </c>
      <c r="AW15" s="6">
        <v>170.82802149239399</v>
      </c>
      <c r="AX15" s="6">
        <v>30.896485965989299</v>
      </c>
      <c r="AY15" s="7">
        <v>247.3068127555436</v>
      </c>
      <c r="AZ15" s="7">
        <v>131.8969668029566</v>
      </c>
      <c r="BA15" s="7">
        <v>482.24828487331001</v>
      </c>
      <c r="BB15" s="7">
        <v>691.14010604749262</v>
      </c>
      <c r="BC15" s="6">
        <v>15.0384806545343</v>
      </c>
      <c r="BD15" s="6">
        <v>12.598521540422601</v>
      </c>
      <c r="BE15" s="6">
        <v>0.57248062015503798</v>
      </c>
      <c r="BF15" s="6">
        <v>1.26019741886173</v>
      </c>
      <c r="BG15" s="6">
        <v>0.72143859986774705</v>
      </c>
      <c r="BH15" s="6">
        <v>5.7704711261655097</v>
      </c>
      <c r="BI15" s="6">
        <v>16.422984014654801</v>
      </c>
      <c r="BJ15">
        <v>78</v>
      </c>
      <c r="BK15" s="6">
        <v>0.31617001950479751</v>
      </c>
      <c r="BL15" s="6">
        <v>3.1617001950479748</v>
      </c>
      <c r="BM15" s="6">
        <v>31.617001950479747</v>
      </c>
      <c r="BO15" s="8"/>
      <c r="BP15" s="8"/>
    </row>
    <row r="16" spans="1:68" x14ac:dyDescent="0.2">
      <c r="A16">
        <v>15</v>
      </c>
      <c r="B16" t="s">
        <v>51</v>
      </c>
      <c r="C16" t="s">
        <v>150</v>
      </c>
      <c r="D16" t="s">
        <v>151</v>
      </c>
      <c r="E16" s="5">
        <v>0.4</v>
      </c>
      <c r="F16" s="5">
        <v>0.27</v>
      </c>
      <c r="G16" t="s">
        <v>570</v>
      </c>
      <c r="H16" t="s">
        <v>571</v>
      </c>
      <c r="I16" t="s">
        <v>575</v>
      </c>
      <c r="J16" t="s">
        <v>560</v>
      </c>
      <c r="K16">
        <v>-3.907537</v>
      </c>
      <c r="L16">
        <v>122.419265</v>
      </c>
      <c r="M16" t="s">
        <v>58</v>
      </c>
      <c r="N16" t="s">
        <v>69</v>
      </c>
      <c r="O16" t="s">
        <v>69</v>
      </c>
      <c r="P16" t="s">
        <v>70</v>
      </c>
      <c r="Q16" t="s">
        <v>71</v>
      </c>
      <c r="R16" t="s">
        <v>63</v>
      </c>
      <c r="S16">
        <v>2019</v>
      </c>
      <c r="T16">
        <v>30</v>
      </c>
      <c r="U16">
        <v>27</v>
      </c>
      <c r="V16">
        <v>2049</v>
      </c>
      <c r="W16">
        <v>10</v>
      </c>
      <c r="X16">
        <v>2039</v>
      </c>
      <c r="Y16" s="8">
        <v>101498583.90048815</v>
      </c>
      <c r="Z16" s="8">
        <v>2.0299716780097632</v>
      </c>
      <c r="AA16" s="8">
        <v>38.523039240517768</v>
      </c>
      <c r="AB16">
        <v>50</v>
      </c>
      <c r="AC16" s="5">
        <v>0.35403846153846102</v>
      </c>
      <c r="AD16" s="5">
        <v>0.65948483401478297</v>
      </c>
      <c r="AE16" s="7">
        <v>288854.35729847493</v>
      </c>
      <c r="AF16" s="6">
        <v>0.91213793247974995</v>
      </c>
      <c r="AG16" s="6">
        <v>56.767961132673399</v>
      </c>
      <c r="AH16" s="6">
        <v>33.903451030610199</v>
      </c>
      <c r="AI16" s="6">
        <v>0.217801095351357</v>
      </c>
      <c r="AJ16" s="6">
        <v>0.18822360370765601</v>
      </c>
      <c r="AK16" s="6">
        <v>5.1712328767123301</v>
      </c>
      <c r="AL16" s="6">
        <v>0.12999999999999901</v>
      </c>
      <c r="AM16" s="6">
        <v>34.233740249940098</v>
      </c>
      <c r="AN16" s="6">
        <v>39.392907511030188</v>
      </c>
      <c r="AO16" s="6">
        <v>69.23</v>
      </c>
      <c r="AP16" s="6">
        <v>34.996259750059906</v>
      </c>
      <c r="AQ16" s="6">
        <v>29.837092488969816</v>
      </c>
      <c r="AR16" s="7">
        <v>2631351.25</v>
      </c>
      <c r="AS16" s="6">
        <v>53</v>
      </c>
      <c r="AT16" s="6">
        <v>158.24250000000001</v>
      </c>
      <c r="AU16" s="6">
        <v>136.12172069391099</v>
      </c>
      <c r="AV16" s="6">
        <v>189.9325</v>
      </c>
      <c r="AW16" s="6">
        <v>170.82802149239399</v>
      </c>
      <c r="AX16" s="6">
        <v>30.896485965989299</v>
      </c>
      <c r="AY16" s="7">
        <v>206.08901062961968</v>
      </c>
      <c r="AZ16" s="7">
        <v>109.91413900246384</v>
      </c>
      <c r="BA16" s="7">
        <v>401.87357072775836</v>
      </c>
      <c r="BB16" s="7">
        <v>575.9500883729105</v>
      </c>
      <c r="BC16" s="6">
        <v>15.0384806545343</v>
      </c>
      <c r="BD16" s="6">
        <v>12.598521540422601</v>
      </c>
      <c r="BE16" s="6">
        <v>0.57248062015503798</v>
      </c>
      <c r="BF16" s="6">
        <v>1.26019741886173</v>
      </c>
      <c r="BG16" s="6">
        <v>0.72143859986774705</v>
      </c>
      <c r="BH16" s="6">
        <v>5.7704711261655097</v>
      </c>
      <c r="BI16" s="6">
        <v>16.422984014654801</v>
      </c>
      <c r="BJ16">
        <v>78</v>
      </c>
      <c r="BK16" s="6">
        <v>0.26347501625399788</v>
      </c>
      <c r="BL16" s="6">
        <v>2.6347501625399787</v>
      </c>
      <c r="BM16" s="6">
        <v>26.347501625399786</v>
      </c>
      <c r="BO16" s="8"/>
      <c r="BP16" s="8"/>
    </row>
    <row r="17" spans="1:68" x14ac:dyDescent="0.2">
      <c r="A17">
        <v>16</v>
      </c>
      <c r="B17" t="s">
        <v>51</v>
      </c>
      <c r="C17" t="s">
        <v>150</v>
      </c>
      <c r="D17" t="s">
        <v>151</v>
      </c>
      <c r="E17" s="5">
        <v>0.4</v>
      </c>
      <c r="F17" s="5">
        <v>0.27</v>
      </c>
      <c r="G17" t="s">
        <v>570</v>
      </c>
      <c r="H17" t="s">
        <v>571</v>
      </c>
      <c r="I17" t="s">
        <v>574</v>
      </c>
      <c r="J17" t="s">
        <v>560</v>
      </c>
      <c r="K17">
        <v>-3.907537</v>
      </c>
      <c r="L17">
        <v>122.419265</v>
      </c>
      <c r="M17" t="s">
        <v>58</v>
      </c>
      <c r="N17" t="s">
        <v>69</v>
      </c>
      <c r="O17" t="s">
        <v>69</v>
      </c>
      <c r="P17" t="s">
        <v>70</v>
      </c>
      <c r="Q17" t="s">
        <v>71</v>
      </c>
      <c r="R17" t="s">
        <v>63</v>
      </c>
      <c r="S17">
        <v>2019</v>
      </c>
      <c r="T17">
        <v>30</v>
      </c>
      <c r="U17">
        <v>27</v>
      </c>
      <c r="V17">
        <v>2049</v>
      </c>
      <c r="W17">
        <v>10</v>
      </c>
      <c r="X17">
        <v>2039</v>
      </c>
      <c r="Y17" s="8">
        <v>101498583.90048815</v>
      </c>
      <c r="Z17" s="8">
        <v>2.0299716780097632</v>
      </c>
      <c r="AA17" s="8">
        <v>38.523039240517768</v>
      </c>
      <c r="AB17">
        <v>50</v>
      </c>
      <c r="AC17" s="5">
        <v>0.35403846153846102</v>
      </c>
      <c r="AD17" s="5">
        <v>0.65948483401478297</v>
      </c>
      <c r="AE17" s="7">
        <v>288854.35729847493</v>
      </c>
      <c r="AF17" s="6">
        <v>0.91213793247974995</v>
      </c>
      <c r="AG17" s="6">
        <v>56.767961132673399</v>
      </c>
      <c r="AH17" s="6">
        <v>33.903451030610199</v>
      </c>
      <c r="AI17" s="6">
        <v>0.217801095351357</v>
      </c>
      <c r="AJ17" s="6">
        <v>0.18822360370765601</v>
      </c>
      <c r="AK17" s="6">
        <v>5.1712328767123301</v>
      </c>
      <c r="AL17" s="6">
        <v>0.12999999999999901</v>
      </c>
      <c r="AM17" s="6">
        <v>34.233740249940098</v>
      </c>
      <c r="AN17" s="6">
        <v>39.392907511030188</v>
      </c>
      <c r="AO17" s="6">
        <v>69.23</v>
      </c>
      <c r="AP17" s="6">
        <v>34.996259750059906</v>
      </c>
      <c r="AQ17" s="6">
        <v>29.837092488969816</v>
      </c>
      <c r="AR17" s="7">
        <v>2631351.25</v>
      </c>
      <c r="AS17" s="6">
        <v>53</v>
      </c>
      <c r="AT17" s="6">
        <v>158.24250000000001</v>
      </c>
      <c r="AU17" s="6">
        <v>136.12172069391099</v>
      </c>
      <c r="AV17" s="6">
        <v>189.9325</v>
      </c>
      <c r="AW17" s="6">
        <v>170.82802149239399</v>
      </c>
      <c r="AX17" s="6">
        <v>30.896485965989299</v>
      </c>
      <c r="AY17" s="7">
        <v>206.08901062961968</v>
      </c>
      <c r="AZ17" s="7">
        <v>109.91413900246384</v>
      </c>
      <c r="BA17" s="7">
        <v>401.87357072775836</v>
      </c>
      <c r="BB17" s="7">
        <v>575.9500883729105</v>
      </c>
      <c r="BC17" s="6">
        <v>15.0384806545343</v>
      </c>
      <c r="BD17" s="6">
        <v>12.598521540422601</v>
      </c>
      <c r="BE17" s="6">
        <v>0.57248062015503798</v>
      </c>
      <c r="BF17" s="6">
        <v>1.26019741886173</v>
      </c>
      <c r="BG17" s="6">
        <v>0.72143859986774705</v>
      </c>
      <c r="BH17" s="6">
        <v>1.25733344904602</v>
      </c>
      <c r="BI17" s="6">
        <v>3.8549568031805999</v>
      </c>
      <c r="BJ17">
        <v>78</v>
      </c>
      <c r="BK17" s="6">
        <v>0.26347501625399788</v>
      </c>
      <c r="BL17" s="6">
        <v>2.6347501625399787</v>
      </c>
      <c r="BM17" s="6">
        <v>26.347501625399786</v>
      </c>
      <c r="BO17" s="8"/>
      <c r="BP17" s="8"/>
    </row>
    <row r="18" spans="1:68" x14ac:dyDescent="0.2">
      <c r="A18">
        <v>17</v>
      </c>
      <c r="B18" t="s">
        <v>51</v>
      </c>
      <c r="C18" t="s">
        <v>272</v>
      </c>
      <c r="D18" t="s">
        <v>151</v>
      </c>
      <c r="E18" s="5">
        <v>0.4</v>
      </c>
      <c r="F18" s="5">
        <v>0.31</v>
      </c>
      <c r="G18" t="s">
        <v>557</v>
      </c>
      <c r="H18" t="s">
        <v>558</v>
      </c>
      <c r="I18" t="s">
        <v>563</v>
      </c>
      <c r="J18" t="s">
        <v>560</v>
      </c>
      <c r="K18">
        <v>-3.8279104209999999</v>
      </c>
      <c r="L18">
        <v>122.4682708</v>
      </c>
      <c r="M18" t="s">
        <v>58</v>
      </c>
      <c r="N18" t="s">
        <v>69</v>
      </c>
      <c r="O18" t="s">
        <v>69</v>
      </c>
      <c r="P18" t="s">
        <v>70</v>
      </c>
      <c r="Q18" t="s">
        <v>71</v>
      </c>
      <c r="R18" t="s">
        <v>63</v>
      </c>
      <c r="S18">
        <v>2020</v>
      </c>
      <c r="T18">
        <v>25</v>
      </c>
      <c r="U18">
        <v>23</v>
      </c>
      <c r="V18">
        <v>2045</v>
      </c>
      <c r="W18">
        <v>10</v>
      </c>
      <c r="X18">
        <v>2035</v>
      </c>
      <c r="Y18" s="8">
        <v>275448876.15065628</v>
      </c>
      <c r="Z18" s="8">
        <v>2.0403620455604168</v>
      </c>
      <c r="AA18" s="8">
        <v>38.930555749245919</v>
      </c>
      <c r="AB18">
        <v>135</v>
      </c>
      <c r="AC18" s="5">
        <v>0.355961538461538</v>
      </c>
      <c r="AD18" s="5">
        <v>0.65948483401478297</v>
      </c>
      <c r="AE18" s="7">
        <v>779906.76470588229</v>
      </c>
      <c r="AF18" s="6">
        <v>0.90720976027617495</v>
      </c>
      <c r="AG18" s="6">
        <v>56.767961132673399</v>
      </c>
      <c r="AH18" s="6">
        <v>33.725641029868598</v>
      </c>
      <c r="AI18" s="6">
        <v>0.217801095351357</v>
      </c>
      <c r="AJ18" s="6">
        <v>0.18617882143974401</v>
      </c>
      <c r="AK18" s="6">
        <v>5.1712328767123301</v>
      </c>
      <c r="AL18" s="6">
        <v>0.12999999999999901</v>
      </c>
      <c r="AM18" s="6">
        <v>34.054839349311102</v>
      </c>
      <c r="AN18" s="6">
        <v>39.213052728020671</v>
      </c>
      <c r="AO18" s="6">
        <v>69.23</v>
      </c>
      <c r="AP18" s="6">
        <v>35.175160650688902</v>
      </c>
      <c r="AQ18" s="6">
        <v>30.016947271979333</v>
      </c>
      <c r="AR18" s="7">
        <v>2731868.3190000001</v>
      </c>
      <c r="AS18" s="6">
        <v>53</v>
      </c>
      <c r="AT18" s="6">
        <v>158.24250000000001</v>
      </c>
      <c r="AU18" s="6">
        <v>137.057226336013</v>
      </c>
      <c r="AV18" s="6">
        <v>189.9325</v>
      </c>
      <c r="AW18" s="6">
        <v>171.95224975214899</v>
      </c>
      <c r="AX18" s="6">
        <v>31.533547945860398</v>
      </c>
      <c r="AY18" s="7">
        <v>556.44032869997307</v>
      </c>
      <c r="AZ18" s="7">
        <v>296.76817530665232</v>
      </c>
      <c r="BA18" s="7">
        <v>1085.0586409649475</v>
      </c>
      <c r="BB18" s="7">
        <v>1555.0652386068582</v>
      </c>
      <c r="BC18" s="6">
        <v>15.0384806545343</v>
      </c>
      <c r="BD18" s="6">
        <v>12.4627640438502</v>
      </c>
      <c r="BE18" s="6">
        <v>0.57248062015503798</v>
      </c>
      <c r="BF18" s="6">
        <v>1.26019741886173</v>
      </c>
      <c r="BG18" s="6">
        <v>0.72143859986774705</v>
      </c>
      <c r="BH18" s="6">
        <v>1.25378795524743</v>
      </c>
      <c r="BI18" s="6">
        <v>3.8774650480966502</v>
      </c>
      <c r="BJ18">
        <v>175.5</v>
      </c>
      <c r="BK18" s="6">
        <v>0.70753902904659072</v>
      </c>
      <c r="BL18" s="6">
        <v>7.075390290465907</v>
      </c>
      <c r="BM18" s="6">
        <v>70.753902904659071</v>
      </c>
      <c r="BO18" s="8"/>
      <c r="BP18" s="8"/>
    </row>
    <row r="19" spans="1:68" x14ac:dyDescent="0.2">
      <c r="A19">
        <v>18</v>
      </c>
      <c r="B19" t="s">
        <v>51</v>
      </c>
      <c r="C19" t="s">
        <v>150</v>
      </c>
      <c r="D19" t="s">
        <v>151</v>
      </c>
      <c r="E19" s="5">
        <v>0.4</v>
      </c>
      <c r="F19" s="5">
        <v>0.27</v>
      </c>
      <c r="G19" t="s">
        <v>570</v>
      </c>
      <c r="H19" t="s">
        <v>571</v>
      </c>
      <c r="I19" t="s">
        <v>572</v>
      </c>
      <c r="J19" t="s">
        <v>560</v>
      </c>
      <c r="K19">
        <v>-3.907537</v>
      </c>
      <c r="L19">
        <v>122.419265</v>
      </c>
      <c r="M19" t="s">
        <v>58</v>
      </c>
      <c r="N19" t="s">
        <v>69</v>
      </c>
      <c r="O19" t="s">
        <v>69</v>
      </c>
      <c r="P19" t="s">
        <v>70</v>
      </c>
      <c r="Q19" t="s">
        <v>71</v>
      </c>
      <c r="R19" t="s">
        <v>63</v>
      </c>
      <c r="S19">
        <v>2018</v>
      </c>
      <c r="T19">
        <v>30</v>
      </c>
      <c r="U19">
        <v>26</v>
      </c>
      <c r="V19">
        <v>2048</v>
      </c>
      <c r="W19">
        <v>10</v>
      </c>
      <c r="X19">
        <v>2038</v>
      </c>
      <c r="Y19" s="8">
        <v>60584010.945312835</v>
      </c>
      <c r="Z19" s="8">
        <v>2.0194670315104277</v>
      </c>
      <c r="AA19" s="8">
        <v>38.115507989983577</v>
      </c>
      <c r="AB19">
        <v>30</v>
      </c>
      <c r="AC19" s="5">
        <v>0.352115384615384</v>
      </c>
      <c r="AD19" s="5">
        <v>0.65948483401478297</v>
      </c>
      <c r="AE19" s="7">
        <v>173312.61437908496</v>
      </c>
      <c r="AF19" s="6">
        <v>0.91711994106246297</v>
      </c>
      <c r="AG19" s="6">
        <v>56.767961132673399</v>
      </c>
      <c r="AH19" s="6">
        <v>34.083205300321701</v>
      </c>
      <c r="AI19" s="6">
        <v>0.217801095351357</v>
      </c>
      <c r="AJ19" s="6">
        <v>0.19030225833873499</v>
      </c>
      <c r="AK19" s="6">
        <v>5.1712328767123301</v>
      </c>
      <c r="AL19" s="6">
        <v>0.12999999999999901</v>
      </c>
      <c r="AM19" s="6">
        <v>34.414597433855</v>
      </c>
      <c r="AN19" s="6">
        <v>39.57474043537276</v>
      </c>
      <c r="AO19" s="6">
        <v>69.23</v>
      </c>
      <c r="AP19" s="6">
        <v>34.815402566145004</v>
      </c>
      <c r="AQ19" s="6">
        <v>29.655259564627244</v>
      </c>
      <c r="AR19" s="7">
        <v>2542441.1129999999</v>
      </c>
      <c r="AS19" s="6">
        <v>53</v>
      </c>
      <c r="AT19" s="6">
        <v>158.24250000000001</v>
      </c>
      <c r="AU19" s="6">
        <v>135.186215051809</v>
      </c>
      <c r="AV19" s="6">
        <v>189.9325</v>
      </c>
      <c r="AW19" s="6">
        <v>169.70379323263899</v>
      </c>
      <c r="AX19" s="6">
        <v>30.264534524400201</v>
      </c>
      <c r="AY19" s="7">
        <v>123.6534063777718</v>
      </c>
      <c r="AZ19" s="7">
        <v>65.948483401478299</v>
      </c>
      <c r="BA19" s="7">
        <v>241.12414243665501</v>
      </c>
      <c r="BB19" s="7">
        <v>345.57005302374631</v>
      </c>
      <c r="BC19" s="6">
        <v>15.0384806545343</v>
      </c>
      <c r="BD19" s="6">
        <v>12.736509481336499</v>
      </c>
      <c r="BE19" s="6">
        <v>0.57248062015503798</v>
      </c>
      <c r="BF19" s="6">
        <v>1.26019741886173</v>
      </c>
      <c r="BG19" s="6">
        <v>0.72143859986774705</v>
      </c>
      <c r="BH19" s="6">
        <v>1.25733303896441</v>
      </c>
      <c r="BI19" s="6">
        <v>3.85495619561868</v>
      </c>
      <c r="BJ19">
        <v>39</v>
      </c>
      <c r="BK19" s="6">
        <v>0.15894845468472779</v>
      </c>
      <c r="BL19" s="6">
        <v>1.5894845468472778</v>
      </c>
      <c r="BM19" s="6">
        <v>15.894845468472777</v>
      </c>
      <c r="BO19" s="8"/>
      <c r="BP19" s="8"/>
    </row>
    <row r="20" spans="1:68" x14ac:dyDescent="0.2">
      <c r="A20">
        <v>19</v>
      </c>
      <c r="B20" t="s">
        <v>51</v>
      </c>
      <c r="C20" t="s">
        <v>82</v>
      </c>
      <c r="D20" t="s">
        <v>53</v>
      </c>
      <c r="E20" s="5">
        <v>0.59</v>
      </c>
      <c r="F20" s="5">
        <v>0.03</v>
      </c>
      <c r="G20" t="s">
        <v>501</v>
      </c>
      <c r="H20" t="s">
        <v>502</v>
      </c>
      <c r="I20" t="s">
        <v>503</v>
      </c>
      <c r="J20" t="s">
        <v>504</v>
      </c>
      <c r="K20">
        <v>-6.5539209999999999</v>
      </c>
      <c r="L20">
        <v>107.413652</v>
      </c>
      <c r="M20" t="s">
        <v>58</v>
      </c>
      <c r="N20" t="s">
        <v>69</v>
      </c>
      <c r="O20" t="s">
        <v>69</v>
      </c>
      <c r="P20" t="s">
        <v>70</v>
      </c>
      <c r="Q20" t="s">
        <v>71</v>
      </c>
      <c r="R20" t="s">
        <v>63</v>
      </c>
      <c r="S20">
        <v>2006</v>
      </c>
      <c r="T20">
        <v>30</v>
      </c>
      <c r="U20">
        <v>14</v>
      </c>
      <c r="V20">
        <v>2036</v>
      </c>
      <c r="W20">
        <v>10</v>
      </c>
      <c r="X20">
        <v>2026</v>
      </c>
      <c r="Y20" s="8">
        <v>34423430.968289472</v>
      </c>
      <c r="Z20" s="8">
        <v>1.1474476989429823</v>
      </c>
      <c r="AA20" s="8">
        <v>20.829110014771921</v>
      </c>
      <c r="AB20">
        <v>30</v>
      </c>
      <c r="AC20" s="5">
        <v>0.329038461538461</v>
      </c>
      <c r="AD20" s="5">
        <v>0.64075389811249295</v>
      </c>
      <c r="AE20" s="7">
        <v>168390.12442396313</v>
      </c>
      <c r="AF20" s="6">
        <v>0.98144693350425605</v>
      </c>
      <c r="AG20" s="6">
        <v>55.194051448676397</v>
      </c>
      <c r="AH20" s="6">
        <v>35.419149328311299</v>
      </c>
      <c r="AI20" s="6">
        <v>0.217801095351357</v>
      </c>
      <c r="AJ20" s="6">
        <v>0.21818452006801101</v>
      </c>
      <c r="AK20" s="6">
        <v>5.1712328767123301</v>
      </c>
      <c r="AL20" s="6">
        <v>0.12999999999999901</v>
      </c>
      <c r="AM20" s="6">
        <v>35.764790905254898</v>
      </c>
      <c r="AN20" s="6">
        <v>40.938566725091647</v>
      </c>
      <c r="AO20" s="6">
        <v>56.08</v>
      </c>
      <c r="AP20" s="6">
        <v>20.3152090947451</v>
      </c>
      <c r="AQ20" s="6">
        <v>15.141433274908351</v>
      </c>
      <c r="AR20" s="7">
        <v>1073681</v>
      </c>
      <c r="AS20" s="6">
        <v>53</v>
      </c>
      <c r="AT20" s="6">
        <v>158.24250000000001</v>
      </c>
      <c r="AU20" s="6">
        <v>124.958619540865</v>
      </c>
      <c r="AV20" s="6">
        <v>189.9325</v>
      </c>
      <c r="AW20" s="6">
        <v>157.211526309867</v>
      </c>
      <c r="AX20" s="6">
        <v>24.710016566722199</v>
      </c>
      <c r="AY20" s="7">
        <v>120.14135589609242</v>
      </c>
      <c r="AZ20" s="7">
        <v>64.075389811249295</v>
      </c>
      <c r="BA20" s="7">
        <v>234.27564399738023</v>
      </c>
      <c r="BB20" s="7">
        <v>335.7550426109463</v>
      </c>
      <c r="BC20" s="6">
        <v>15.0384806545343</v>
      </c>
      <c r="BD20" s="6">
        <v>14.585681540374701</v>
      </c>
      <c r="BE20" s="6">
        <v>0.52</v>
      </c>
      <c r="BF20" s="6">
        <v>3.53400509041384</v>
      </c>
      <c r="BG20" s="6">
        <v>1.8376826470151899</v>
      </c>
      <c r="BH20" s="6">
        <v>51.777315830977898</v>
      </c>
      <c r="BI20" s="6">
        <v>64.906857580608403</v>
      </c>
      <c r="BJ20">
        <v>39</v>
      </c>
      <c r="BK20" s="6">
        <v>0.16526597124829873</v>
      </c>
      <c r="BL20" s="6">
        <v>1.6526597124829872</v>
      </c>
      <c r="BM20" s="6">
        <v>16.52659712482987</v>
      </c>
      <c r="BO20" s="8"/>
      <c r="BP20" s="8"/>
    </row>
    <row r="21" spans="1:68" x14ac:dyDescent="0.2">
      <c r="A21">
        <v>20</v>
      </c>
      <c r="B21" t="s">
        <v>51</v>
      </c>
      <c r="C21" t="s">
        <v>423</v>
      </c>
      <c r="D21" t="s">
        <v>75</v>
      </c>
      <c r="E21" s="5">
        <v>0.3</v>
      </c>
      <c r="F21" s="5">
        <v>0.3</v>
      </c>
      <c r="G21" t="s">
        <v>424</v>
      </c>
      <c r="H21" t="s">
        <v>425</v>
      </c>
      <c r="I21" t="s">
        <v>428</v>
      </c>
      <c r="J21" t="s">
        <v>427</v>
      </c>
      <c r="K21">
        <v>0.94269809999999998</v>
      </c>
      <c r="L21">
        <v>122.9415754</v>
      </c>
      <c r="M21" t="s">
        <v>58</v>
      </c>
      <c r="N21" t="s">
        <v>128</v>
      </c>
      <c r="O21" t="s">
        <v>60</v>
      </c>
      <c r="P21" t="s">
        <v>70</v>
      </c>
      <c r="Q21" t="s">
        <v>71</v>
      </c>
      <c r="R21" t="s">
        <v>63</v>
      </c>
      <c r="S21">
        <v>2022</v>
      </c>
      <c r="T21">
        <v>25</v>
      </c>
      <c r="U21">
        <v>25</v>
      </c>
      <c r="V21">
        <v>2047</v>
      </c>
      <c r="W21">
        <v>10</v>
      </c>
      <c r="X21">
        <v>2037</v>
      </c>
      <c r="Y21" s="8">
        <v>97463924.974209279</v>
      </c>
      <c r="Z21" s="8">
        <v>1.9492784994841856</v>
      </c>
      <c r="AA21" s="8">
        <v>42.022101410118516</v>
      </c>
      <c r="AB21">
        <v>50</v>
      </c>
      <c r="AC21" s="5">
        <v>0.359807692307692</v>
      </c>
      <c r="AD21" s="5">
        <v>0.59</v>
      </c>
      <c r="AE21" s="7">
        <v>258420</v>
      </c>
      <c r="AF21" s="6">
        <v>0.89751147161273903</v>
      </c>
      <c r="AG21" s="6">
        <v>50</v>
      </c>
      <c r="AH21" s="6">
        <v>29.492493957368598</v>
      </c>
      <c r="AI21" s="6">
        <v>0.217801095351357</v>
      </c>
      <c r="AJ21" s="6">
        <v>0.182187965776172</v>
      </c>
      <c r="AK21" s="6">
        <v>5.1712328767123301</v>
      </c>
      <c r="AL21" s="6">
        <v>0.12999999999999901</v>
      </c>
      <c r="AM21" s="6">
        <v>29.8195457431965</v>
      </c>
      <c r="AN21" s="6">
        <v>34.975914799857094</v>
      </c>
      <c r="AO21" s="6">
        <v>67.39</v>
      </c>
      <c r="AP21" s="6">
        <v>37.570454256803501</v>
      </c>
      <c r="AQ21" s="6">
        <v>32.414085200142907</v>
      </c>
      <c r="AR21" s="7">
        <v>2459711.29</v>
      </c>
      <c r="AS21" s="6">
        <v>53</v>
      </c>
      <c r="AT21" s="6">
        <v>158.24250000000001</v>
      </c>
      <c r="AU21" s="6">
        <v>143.22176289151699</v>
      </c>
      <c r="AV21" s="6">
        <v>189.9325</v>
      </c>
      <c r="AW21" s="6">
        <v>178.49423154295701</v>
      </c>
      <c r="AX21" s="6">
        <v>40.3889292345537</v>
      </c>
      <c r="AY21" s="7">
        <v>184.375</v>
      </c>
      <c r="AZ21" s="7">
        <v>98.333333333333343</v>
      </c>
      <c r="BA21" s="7">
        <v>359.53125</v>
      </c>
      <c r="BB21" s="7">
        <v>515.26666666666677</v>
      </c>
      <c r="BC21" s="6">
        <v>15.0384806545343</v>
      </c>
      <c r="BD21" s="6">
        <v>12.197750399584301</v>
      </c>
      <c r="BE21" s="6">
        <v>0.52</v>
      </c>
      <c r="BF21" s="6">
        <v>1.34796642524156</v>
      </c>
      <c r="BG21" s="6">
        <v>0.70094254112561505</v>
      </c>
      <c r="BH21" s="6">
        <v>1.0855633611584601</v>
      </c>
      <c r="BI21" s="6">
        <v>6.1954468254598902</v>
      </c>
      <c r="BJ21">
        <v>65</v>
      </c>
      <c r="BK21" s="6">
        <v>0.23193491449416404</v>
      </c>
      <c r="BL21" s="6">
        <v>2.3193491449416404</v>
      </c>
      <c r="BM21" s="6">
        <v>23.193491449416403</v>
      </c>
      <c r="BO21" s="8"/>
      <c r="BP21" s="8"/>
    </row>
    <row r="22" spans="1:68" x14ac:dyDescent="0.2">
      <c r="A22">
        <v>21</v>
      </c>
      <c r="B22" t="s">
        <v>51</v>
      </c>
      <c r="C22" t="s">
        <v>82</v>
      </c>
      <c r="D22" t="s">
        <v>53</v>
      </c>
      <c r="E22" s="5">
        <v>0.59</v>
      </c>
      <c r="F22" s="5">
        <v>0.03</v>
      </c>
      <c r="G22" t="s">
        <v>205</v>
      </c>
      <c r="H22" t="s">
        <v>206</v>
      </c>
      <c r="I22" t="s">
        <v>207</v>
      </c>
      <c r="J22" t="s">
        <v>208</v>
      </c>
      <c r="K22">
        <v>-6.7702856999999996</v>
      </c>
      <c r="L22">
        <v>108.6148578</v>
      </c>
      <c r="M22" t="s">
        <v>58</v>
      </c>
      <c r="N22" t="s">
        <v>128</v>
      </c>
      <c r="O22" t="s">
        <v>60</v>
      </c>
      <c r="P22" t="s">
        <v>70</v>
      </c>
      <c r="Q22" t="s">
        <v>62</v>
      </c>
      <c r="R22" t="s">
        <v>63</v>
      </c>
      <c r="S22">
        <v>2012</v>
      </c>
      <c r="T22">
        <v>30</v>
      </c>
      <c r="U22">
        <v>20</v>
      </c>
      <c r="V22">
        <v>2042</v>
      </c>
      <c r="W22">
        <v>10</v>
      </c>
      <c r="X22">
        <v>2032</v>
      </c>
      <c r="Y22" s="8">
        <v>1090332854.3934569</v>
      </c>
      <c r="Z22" s="8">
        <v>1.6520194763537226</v>
      </c>
      <c r="AA22" s="8">
        <v>34.182589838762141</v>
      </c>
      <c r="AB22">
        <v>660</v>
      </c>
      <c r="AC22" s="5">
        <v>0.34458333333333302</v>
      </c>
      <c r="AD22" s="5">
        <v>0.64075389811249295</v>
      </c>
      <c r="AE22" s="7">
        <v>3704582.7373271892</v>
      </c>
      <c r="AF22" s="6">
        <v>0.86102316539778301</v>
      </c>
      <c r="AG22" s="6">
        <v>55.194051448676397</v>
      </c>
      <c r="AH22" s="6">
        <v>33.903519780760398</v>
      </c>
      <c r="AI22" s="6">
        <v>0.217801095351357</v>
      </c>
      <c r="AJ22" s="6">
        <v>0.21447851477453</v>
      </c>
      <c r="AK22" s="6">
        <v>4.7031963470319598</v>
      </c>
      <c r="AL22" s="6">
        <v>0.12</v>
      </c>
      <c r="AM22" s="6">
        <v>34.214480914528899</v>
      </c>
      <c r="AN22" s="6">
        <v>38.941194642566884</v>
      </c>
      <c r="AO22" s="6">
        <v>63.55</v>
      </c>
      <c r="AP22" s="6">
        <v>29.335519085471098</v>
      </c>
      <c r="AQ22" s="6">
        <v>24.608805357433113</v>
      </c>
      <c r="AR22" s="7">
        <v>1202228</v>
      </c>
      <c r="AS22" s="6">
        <v>53</v>
      </c>
      <c r="AT22" s="6">
        <v>158.24250000000001</v>
      </c>
      <c r="AU22" s="6">
        <v>144.45178836049001</v>
      </c>
      <c r="AV22" s="6">
        <v>189.9325</v>
      </c>
      <c r="AW22" s="6">
        <v>181.17504016964199</v>
      </c>
      <c r="AX22" s="6">
        <v>34.5757201474133</v>
      </c>
      <c r="AY22" s="7">
        <v>2643.1098297140334</v>
      </c>
      <c r="AZ22" s="7">
        <v>1409.6585758474846</v>
      </c>
      <c r="BA22" s="7">
        <v>5154.0641679423652</v>
      </c>
      <c r="BB22" s="7">
        <v>7386.6109374408197</v>
      </c>
      <c r="BC22" s="6">
        <v>15.0384806545343</v>
      </c>
      <c r="BD22" s="6">
        <v>14.070082990123</v>
      </c>
      <c r="BE22" s="6">
        <v>0.47</v>
      </c>
      <c r="BF22" s="6">
        <v>2.5511566949315201</v>
      </c>
      <c r="BG22" s="6">
        <v>1.19904364661781</v>
      </c>
      <c r="BH22" s="6">
        <v>5.0128169204518702</v>
      </c>
      <c r="BI22" s="6">
        <v>6.5476816090832504</v>
      </c>
      <c r="BJ22">
        <v>858</v>
      </c>
      <c r="BK22" s="6">
        <v>3.1897315549714396</v>
      </c>
      <c r="BL22" s="6">
        <v>31.897315549714396</v>
      </c>
      <c r="BM22" s="6">
        <v>318.97315549714398</v>
      </c>
      <c r="BO22" s="8"/>
      <c r="BP22" s="8"/>
    </row>
    <row r="23" spans="1:68" x14ac:dyDescent="0.2">
      <c r="A23">
        <v>22</v>
      </c>
      <c r="B23" t="s">
        <v>51</v>
      </c>
      <c r="C23" t="s">
        <v>414</v>
      </c>
      <c r="D23" t="s">
        <v>151</v>
      </c>
      <c r="E23" s="5">
        <v>0.4</v>
      </c>
      <c r="F23" s="5">
        <v>1.82</v>
      </c>
      <c r="G23" t="s">
        <v>415</v>
      </c>
      <c r="H23" t="s">
        <v>416</v>
      </c>
      <c r="I23" t="s">
        <v>543</v>
      </c>
      <c r="J23" t="s">
        <v>418</v>
      </c>
      <c r="K23">
        <v>-2.8273839999999999</v>
      </c>
      <c r="L23">
        <v>122.15526989999999</v>
      </c>
      <c r="M23" t="s">
        <v>58</v>
      </c>
      <c r="N23" t="s">
        <v>69</v>
      </c>
      <c r="O23" t="s">
        <v>69</v>
      </c>
      <c r="P23" t="s">
        <v>70</v>
      </c>
      <c r="Q23" t="s">
        <v>71</v>
      </c>
      <c r="R23" t="s">
        <v>63</v>
      </c>
      <c r="S23">
        <v>2019</v>
      </c>
      <c r="T23">
        <v>25</v>
      </c>
      <c r="U23">
        <v>22</v>
      </c>
      <c r="V23">
        <v>2044</v>
      </c>
      <c r="W23">
        <v>10</v>
      </c>
      <c r="X23">
        <v>2034</v>
      </c>
      <c r="Y23" s="8">
        <v>728996698.36028254</v>
      </c>
      <c r="Z23" s="8">
        <v>2.0828477096008071</v>
      </c>
      <c r="AA23" s="8">
        <v>39.526474639114909</v>
      </c>
      <c r="AB23">
        <v>350</v>
      </c>
      <c r="AC23" s="5">
        <v>0.35403846153846102</v>
      </c>
      <c r="AD23" s="5">
        <v>0.65948483401478297</v>
      </c>
      <c r="AE23" s="7">
        <v>2021980.5010893247</v>
      </c>
      <c r="AF23" s="6">
        <v>0.91213793247974995</v>
      </c>
      <c r="AG23" s="6">
        <v>55.194051448676397</v>
      </c>
      <c r="AH23" s="6">
        <v>32.988179540756803</v>
      </c>
      <c r="AI23" s="6">
        <v>0.217801095351357</v>
      </c>
      <c r="AJ23" s="6">
        <v>0.18822360370765601</v>
      </c>
      <c r="AK23" s="6">
        <v>5.1712328767123301</v>
      </c>
      <c r="AL23" s="6">
        <v>0.12999999999999901</v>
      </c>
      <c r="AM23" s="6">
        <v>33.318468760086702</v>
      </c>
      <c r="AN23" s="6">
        <v>38.477636021176792</v>
      </c>
      <c r="AO23" s="6">
        <v>69.23</v>
      </c>
      <c r="AP23" s="6">
        <v>35.911531239913302</v>
      </c>
      <c r="AQ23" s="6">
        <v>30.752363978823212</v>
      </c>
      <c r="AR23" s="7">
        <v>2731868.3190000001</v>
      </c>
      <c r="AS23" s="6">
        <v>53</v>
      </c>
      <c r="AT23" s="6">
        <v>158.24250000000001</v>
      </c>
      <c r="AU23" s="6">
        <v>137.12019288819701</v>
      </c>
      <c r="AV23" s="6">
        <v>189.9325</v>
      </c>
      <c r="AW23" s="6">
        <v>171.82649368668001</v>
      </c>
      <c r="AX23" s="6">
        <v>32.634995891866502</v>
      </c>
      <c r="AY23" s="7">
        <v>1442.6230744073378</v>
      </c>
      <c r="AZ23" s="7">
        <v>769.39897301724682</v>
      </c>
      <c r="BA23" s="7">
        <v>2813.1149950943086</v>
      </c>
      <c r="BB23" s="7">
        <v>4031.6506186103734</v>
      </c>
      <c r="BC23" s="6">
        <v>15.0384806545343</v>
      </c>
      <c r="BD23" s="6">
        <v>12.598521540422601</v>
      </c>
      <c r="BE23" s="6">
        <v>0.57248062015503798</v>
      </c>
      <c r="BF23" s="6">
        <v>0.82475823732251496</v>
      </c>
      <c r="BG23" s="6">
        <v>0.47215810718036999</v>
      </c>
      <c r="BH23" s="6">
        <v>1.21534285676827</v>
      </c>
      <c r="BI23" s="6">
        <v>4.2836707165984302</v>
      </c>
      <c r="BJ23">
        <v>455</v>
      </c>
      <c r="BK23" s="6">
        <v>1.8443251137779852</v>
      </c>
      <c r="BL23" s="6">
        <v>18.443251137779853</v>
      </c>
      <c r="BM23" s="6">
        <v>184.43251137779853</v>
      </c>
      <c r="BO23" s="8"/>
      <c r="BP23" s="8"/>
    </row>
    <row r="24" spans="1:68" x14ac:dyDescent="0.2">
      <c r="A24">
        <v>23</v>
      </c>
      <c r="B24" t="s">
        <v>51</v>
      </c>
      <c r="C24" t="s">
        <v>272</v>
      </c>
      <c r="D24" t="s">
        <v>151</v>
      </c>
      <c r="E24" s="5">
        <v>0.4</v>
      </c>
      <c r="F24" s="5">
        <v>0.31</v>
      </c>
      <c r="G24" t="s">
        <v>557</v>
      </c>
      <c r="H24" t="s">
        <v>558</v>
      </c>
      <c r="I24" t="s">
        <v>568</v>
      </c>
      <c r="J24" t="s">
        <v>560</v>
      </c>
      <c r="K24">
        <v>-3.8282792720000001</v>
      </c>
      <c r="L24">
        <v>122.4662306</v>
      </c>
      <c r="M24" t="s">
        <v>58</v>
      </c>
      <c r="N24" t="s">
        <v>69</v>
      </c>
      <c r="O24" t="s">
        <v>69</v>
      </c>
      <c r="P24" t="s">
        <v>70</v>
      </c>
      <c r="Q24" t="s">
        <v>71</v>
      </c>
      <c r="R24" t="s">
        <v>63</v>
      </c>
      <c r="S24">
        <v>2021</v>
      </c>
      <c r="T24">
        <v>25</v>
      </c>
      <c r="U24">
        <v>24</v>
      </c>
      <c r="V24">
        <v>2046</v>
      </c>
      <c r="W24">
        <v>10</v>
      </c>
      <c r="X24">
        <v>2036</v>
      </c>
      <c r="Y24" s="8">
        <v>276836398.52491736</v>
      </c>
      <c r="Z24" s="8">
        <v>2.0506399890734617</v>
      </c>
      <c r="AA24" s="8">
        <v>39.33805775716143</v>
      </c>
      <c r="AB24">
        <v>135</v>
      </c>
      <c r="AC24" s="5">
        <v>0.35788461538461502</v>
      </c>
      <c r="AD24" s="5">
        <v>0.65948483401478297</v>
      </c>
      <c r="AE24" s="7">
        <v>779906.76470588229</v>
      </c>
      <c r="AF24" s="6">
        <v>0.90233455646330596</v>
      </c>
      <c r="AG24" s="6">
        <v>56.767961132673399</v>
      </c>
      <c r="AH24" s="6">
        <v>33.5497439219996</v>
      </c>
      <c r="AI24" s="6">
        <v>0.217801095351357</v>
      </c>
      <c r="AJ24" s="6">
        <v>0.184167179564244</v>
      </c>
      <c r="AK24" s="6">
        <v>5.1712328767123301</v>
      </c>
      <c r="AL24" s="6">
        <v>0.12999999999999901</v>
      </c>
      <c r="AM24" s="6">
        <v>33.8778631606217</v>
      </c>
      <c r="AN24" s="6">
        <v>39.035143978276167</v>
      </c>
      <c r="AO24" s="6">
        <v>69.23</v>
      </c>
      <c r="AP24" s="6">
        <v>35.352136839378304</v>
      </c>
      <c r="AQ24" s="6">
        <v>30.194856021723837</v>
      </c>
      <c r="AR24" s="7">
        <v>2828544.4810000001</v>
      </c>
      <c r="AS24" s="6">
        <v>53</v>
      </c>
      <c r="AT24" s="6">
        <v>158.24250000000001</v>
      </c>
      <c r="AU24" s="6">
        <v>137.99273197811601</v>
      </c>
      <c r="AV24" s="6">
        <v>189.9325</v>
      </c>
      <c r="AW24" s="6">
        <v>173.07647801190399</v>
      </c>
      <c r="AX24" s="6">
        <v>32.175782709679901</v>
      </c>
      <c r="AY24" s="7">
        <v>556.44032869997307</v>
      </c>
      <c r="AZ24" s="7">
        <v>296.76817530665232</v>
      </c>
      <c r="BA24" s="7">
        <v>1085.0586409649475</v>
      </c>
      <c r="BB24" s="7">
        <v>1555.0652386068582</v>
      </c>
      <c r="BC24" s="6">
        <v>15.0384806545343</v>
      </c>
      <c r="BD24" s="6">
        <v>12.329189176962499</v>
      </c>
      <c r="BE24" s="6">
        <v>0.57248062015503798</v>
      </c>
      <c r="BF24" s="6">
        <v>1.26019741886173</v>
      </c>
      <c r="BG24" s="6">
        <v>0.72143859986774705</v>
      </c>
      <c r="BH24" s="6">
        <v>1.2537924750952301</v>
      </c>
      <c r="BI24" s="6">
        <v>3.87749859532207</v>
      </c>
      <c r="BJ24">
        <v>175.5</v>
      </c>
      <c r="BK24" s="6">
        <v>0.7037368246136142</v>
      </c>
      <c r="BL24" s="6">
        <v>7.0373682461361415</v>
      </c>
      <c r="BM24" s="6">
        <v>70.373682461361412</v>
      </c>
      <c r="BO24" s="8"/>
      <c r="BP24" s="8"/>
    </row>
    <row r="25" spans="1:68" x14ac:dyDescent="0.2">
      <c r="A25">
        <v>24</v>
      </c>
      <c r="B25" t="s">
        <v>51</v>
      </c>
      <c r="C25" t="s">
        <v>150</v>
      </c>
      <c r="D25" t="s">
        <v>151</v>
      </c>
      <c r="E25" s="5">
        <v>0.4</v>
      </c>
      <c r="F25" s="5">
        <v>0.27</v>
      </c>
      <c r="G25" t="s">
        <v>570</v>
      </c>
      <c r="H25" t="s">
        <v>571</v>
      </c>
      <c r="I25" t="s">
        <v>573</v>
      </c>
      <c r="J25" t="s">
        <v>560</v>
      </c>
      <c r="K25">
        <v>-3.907537</v>
      </c>
      <c r="L25">
        <v>122.419265</v>
      </c>
      <c r="M25" t="s">
        <v>58</v>
      </c>
      <c r="N25" t="s">
        <v>69</v>
      </c>
      <c r="O25" t="s">
        <v>69</v>
      </c>
      <c r="P25" t="s">
        <v>70</v>
      </c>
      <c r="Q25" t="s">
        <v>71</v>
      </c>
      <c r="R25" t="s">
        <v>63</v>
      </c>
      <c r="S25">
        <v>2018</v>
      </c>
      <c r="T25">
        <v>30</v>
      </c>
      <c r="U25">
        <v>26</v>
      </c>
      <c r="V25">
        <v>2048</v>
      </c>
      <c r="W25">
        <v>10</v>
      </c>
      <c r="X25">
        <v>2038</v>
      </c>
      <c r="Y25" s="8">
        <v>60584010.945312835</v>
      </c>
      <c r="Z25" s="8">
        <v>2.0194670315104277</v>
      </c>
      <c r="AA25" s="8">
        <v>38.115507989983577</v>
      </c>
      <c r="AB25">
        <v>30</v>
      </c>
      <c r="AC25" s="5">
        <v>0.352115384615384</v>
      </c>
      <c r="AD25" s="5">
        <v>0.65948483401478297</v>
      </c>
      <c r="AE25" s="7">
        <v>173312.61437908496</v>
      </c>
      <c r="AF25" s="6">
        <v>0.91711994106246297</v>
      </c>
      <c r="AG25" s="6">
        <v>56.767961132673399</v>
      </c>
      <c r="AH25" s="6">
        <v>34.083205300321701</v>
      </c>
      <c r="AI25" s="6">
        <v>0.217801095351357</v>
      </c>
      <c r="AJ25" s="6">
        <v>0.19030225833873499</v>
      </c>
      <c r="AK25" s="6">
        <v>5.1712328767123301</v>
      </c>
      <c r="AL25" s="6">
        <v>0.12999999999999901</v>
      </c>
      <c r="AM25" s="6">
        <v>34.414597433855</v>
      </c>
      <c r="AN25" s="6">
        <v>39.57474043537276</v>
      </c>
      <c r="AO25" s="6">
        <v>69.23</v>
      </c>
      <c r="AP25" s="6">
        <v>34.815402566145004</v>
      </c>
      <c r="AQ25" s="6">
        <v>29.655259564627244</v>
      </c>
      <c r="AR25" s="7">
        <v>2542441.1129999999</v>
      </c>
      <c r="AS25" s="6">
        <v>53</v>
      </c>
      <c r="AT25" s="6">
        <v>158.24250000000001</v>
      </c>
      <c r="AU25" s="6">
        <v>135.186215051809</v>
      </c>
      <c r="AV25" s="6">
        <v>189.9325</v>
      </c>
      <c r="AW25" s="6">
        <v>169.70379323263899</v>
      </c>
      <c r="AX25" s="6">
        <v>30.264534524400201</v>
      </c>
      <c r="AY25" s="7">
        <v>123.6534063777718</v>
      </c>
      <c r="AZ25" s="7">
        <v>65.948483401478299</v>
      </c>
      <c r="BA25" s="7">
        <v>241.12414243665501</v>
      </c>
      <c r="BB25" s="7">
        <v>345.57005302374631</v>
      </c>
      <c r="BC25" s="6">
        <v>15.0384806545343</v>
      </c>
      <c r="BD25" s="6">
        <v>12.736509481336499</v>
      </c>
      <c r="BE25" s="6">
        <v>0.57248062015503798</v>
      </c>
      <c r="BF25" s="6">
        <v>1.26019741886173</v>
      </c>
      <c r="BG25" s="6">
        <v>0.72143859986774705</v>
      </c>
      <c r="BH25" s="6">
        <v>1.25733303896441</v>
      </c>
      <c r="BI25" s="6">
        <v>3.85495619561868</v>
      </c>
      <c r="BJ25">
        <v>39</v>
      </c>
      <c r="BK25" s="6">
        <v>0.15894845468472779</v>
      </c>
      <c r="BL25" s="6">
        <v>1.5894845468472778</v>
      </c>
      <c r="BM25" s="6">
        <v>15.894845468472777</v>
      </c>
      <c r="BO25" s="8"/>
      <c r="BP25" s="8"/>
    </row>
    <row r="26" spans="1:68" x14ac:dyDescent="0.2">
      <c r="A26">
        <v>25</v>
      </c>
      <c r="B26" t="s">
        <v>51</v>
      </c>
      <c r="C26" t="s">
        <v>272</v>
      </c>
      <c r="D26" t="s">
        <v>151</v>
      </c>
      <c r="E26" s="5">
        <v>0.15</v>
      </c>
      <c r="F26" s="5">
        <v>0.31</v>
      </c>
      <c r="G26" t="s">
        <v>557</v>
      </c>
      <c r="H26" t="s">
        <v>558</v>
      </c>
      <c r="I26" t="s">
        <v>569</v>
      </c>
      <c r="J26" t="s">
        <v>560</v>
      </c>
      <c r="K26">
        <v>-3.827487745</v>
      </c>
      <c r="L26">
        <v>122.46275199999999</v>
      </c>
      <c r="M26" t="s">
        <v>58</v>
      </c>
      <c r="N26" t="s">
        <v>69</v>
      </c>
      <c r="O26" t="s">
        <v>69</v>
      </c>
      <c r="P26" t="s">
        <v>70</v>
      </c>
      <c r="Q26" t="s">
        <v>62</v>
      </c>
      <c r="R26" t="s">
        <v>63</v>
      </c>
      <c r="S26">
        <v>2022</v>
      </c>
      <c r="T26">
        <v>25</v>
      </c>
      <c r="U26">
        <v>25</v>
      </c>
      <c r="V26">
        <v>2047</v>
      </c>
      <c r="W26">
        <v>10</v>
      </c>
      <c r="X26">
        <v>2037</v>
      </c>
      <c r="Y26" s="8">
        <v>831298270.51447034</v>
      </c>
      <c r="Z26" s="8">
        <v>2.187627027669659</v>
      </c>
      <c r="AA26" s="8">
        <v>49.299209727280207</v>
      </c>
      <c r="AB26">
        <v>380</v>
      </c>
      <c r="AC26" s="5">
        <v>0.38624999999999998</v>
      </c>
      <c r="AD26" s="5">
        <v>0.65948483401478297</v>
      </c>
      <c r="AE26" s="7">
        <v>2195293.1154684094</v>
      </c>
      <c r="AF26" s="6">
        <v>0.76811174172816499</v>
      </c>
      <c r="AG26" s="6">
        <v>56.767961132673399</v>
      </c>
      <c r="AH26" s="6">
        <v>31.192675737596101</v>
      </c>
      <c r="AI26" s="6">
        <v>0.217801095351357</v>
      </c>
      <c r="AJ26" s="6">
        <v>0.170022412960596</v>
      </c>
      <c r="AK26" s="6">
        <v>4.7031963470319598</v>
      </c>
      <c r="AL26" s="6">
        <v>0.12</v>
      </c>
      <c r="AM26" s="6">
        <v>31.482698150556701</v>
      </c>
      <c r="AN26" s="6">
        <v>36.185894497588656</v>
      </c>
      <c r="AO26" s="6">
        <v>69.23</v>
      </c>
      <c r="AP26" s="6">
        <v>37.747301849443303</v>
      </c>
      <c r="AQ26" s="6">
        <v>33.044105502411348</v>
      </c>
      <c r="AR26" s="7">
        <v>2459711.29</v>
      </c>
      <c r="AS26" s="6">
        <v>53</v>
      </c>
      <c r="AT26" s="6">
        <v>158.24250000000001</v>
      </c>
      <c r="AU26" s="6">
        <v>165.431254384027</v>
      </c>
      <c r="AV26" s="6">
        <v>189.9325</v>
      </c>
      <c r="AW26" s="6">
        <v>206.60574900152099</v>
      </c>
      <c r="AX26" s="6">
        <v>50.207528106657399</v>
      </c>
      <c r="AY26" s="7">
        <v>1566.2764807851092</v>
      </c>
      <c r="AZ26" s="7">
        <v>835.34745641872507</v>
      </c>
      <c r="BA26" s="7">
        <v>3054.239137530963</v>
      </c>
      <c r="BB26" s="7">
        <v>4377.2206716341198</v>
      </c>
      <c r="BC26" s="6">
        <v>15.0384806545343</v>
      </c>
      <c r="BD26" s="6">
        <v>11.197605248928101</v>
      </c>
      <c r="BE26" s="6">
        <v>0.47</v>
      </c>
      <c r="BF26" s="6">
        <v>1.26019741886173</v>
      </c>
      <c r="BG26" s="6">
        <v>0.59229278686501696</v>
      </c>
      <c r="BH26" s="6">
        <v>8.7890072557363101</v>
      </c>
      <c r="BI26" s="6">
        <v>26.521508179445402</v>
      </c>
      <c r="BJ26">
        <v>494</v>
      </c>
      <c r="BK26" s="6">
        <v>1.6862304185262897</v>
      </c>
      <c r="BL26" s="6">
        <v>16.862304185262897</v>
      </c>
      <c r="BM26" s="6">
        <v>168.62304185262897</v>
      </c>
      <c r="BO26" s="8"/>
      <c r="BP26" s="8"/>
    </row>
    <row r="27" spans="1:68" x14ac:dyDescent="0.2">
      <c r="A27">
        <v>26</v>
      </c>
      <c r="B27" t="s">
        <v>51</v>
      </c>
      <c r="C27" t="s">
        <v>228</v>
      </c>
      <c r="D27" t="s">
        <v>96</v>
      </c>
      <c r="E27" s="5">
        <v>0.45</v>
      </c>
      <c r="F27" s="5">
        <v>0.15</v>
      </c>
      <c r="G27" t="s">
        <v>278</v>
      </c>
      <c r="H27" t="s">
        <v>279</v>
      </c>
      <c r="I27" t="s">
        <v>585</v>
      </c>
      <c r="J27" t="s">
        <v>281</v>
      </c>
      <c r="K27">
        <v>-2.3661823000000002</v>
      </c>
      <c r="L27">
        <v>110.1572717</v>
      </c>
      <c r="M27" t="s">
        <v>58</v>
      </c>
      <c r="N27" t="s">
        <v>69</v>
      </c>
      <c r="O27" t="s">
        <v>69</v>
      </c>
      <c r="P27" t="s">
        <v>70</v>
      </c>
      <c r="Q27" t="s">
        <v>71</v>
      </c>
      <c r="R27" t="s">
        <v>63</v>
      </c>
      <c r="S27">
        <v>2021</v>
      </c>
      <c r="T27">
        <v>25</v>
      </c>
      <c r="U27">
        <v>24</v>
      </c>
      <c r="V27">
        <v>2046</v>
      </c>
      <c r="W27">
        <v>10</v>
      </c>
      <c r="X27">
        <v>2036</v>
      </c>
      <c r="Y27" s="8">
        <v>342350377.63622832</v>
      </c>
      <c r="Z27" s="8">
        <v>4.2793797204528543</v>
      </c>
      <c r="AA27" s="8">
        <v>68.967186697409105</v>
      </c>
      <c r="AB27">
        <v>80</v>
      </c>
      <c r="AC27" s="5">
        <v>0.35788461538461502</v>
      </c>
      <c r="AD27" s="5">
        <v>0.78499450686047101</v>
      </c>
      <c r="AE27" s="7">
        <v>550124.15040781803</v>
      </c>
      <c r="AF27" s="6">
        <v>0.90233455646330596</v>
      </c>
      <c r="AG27" s="6">
        <v>55.194051448676397</v>
      </c>
      <c r="AH27" s="6">
        <v>32.6443570013071</v>
      </c>
      <c r="AI27" s="6">
        <v>0.217801095351357</v>
      </c>
      <c r="AJ27" s="6">
        <v>0.184167179564244</v>
      </c>
      <c r="AK27" s="6">
        <v>5.1712328767123301</v>
      </c>
      <c r="AL27" s="6">
        <v>0.12999999999999901</v>
      </c>
      <c r="AM27" s="6">
        <v>32.9724762399293</v>
      </c>
      <c r="AN27" s="6">
        <v>38.129757057583674</v>
      </c>
      <c r="AO27" s="6">
        <v>95.06</v>
      </c>
      <c r="AP27" s="6">
        <v>62.087523760070702</v>
      </c>
      <c r="AQ27" s="6">
        <v>56.930242942416328</v>
      </c>
      <c r="AR27" s="7">
        <v>2452873</v>
      </c>
      <c r="AS27" s="6">
        <v>53</v>
      </c>
      <c r="AT27" s="6">
        <v>158.24250000000001</v>
      </c>
      <c r="AU27" s="6">
        <v>138.99120417240201</v>
      </c>
      <c r="AV27" s="6">
        <v>189.9325</v>
      </c>
      <c r="AW27" s="6">
        <v>174.07495020619001</v>
      </c>
      <c r="AX27" s="6">
        <v>33.928475916224897</v>
      </c>
      <c r="AY27" s="7">
        <v>392.49725343023545</v>
      </c>
      <c r="AZ27" s="7">
        <v>209.33186849612559</v>
      </c>
      <c r="BA27" s="7">
        <v>765.36964418895911</v>
      </c>
      <c r="BB27" s="7">
        <v>1096.8989909196982</v>
      </c>
      <c r="BC27" s="6">
        <v>15.0384806545343</v>
      </c>
      <c r="BD27" s="6">
        <v>12.329189176962499</v>
      </c>
      <c r="BE27" s="6">
        <v>0.52</v>
      </c>
      <c r="BF27" s="6">
        <v>0.80679554012471999</v>
      </c>
      <c r="BG27" s="6">
        <v>0.41953368086485399</v>
      </c>
      <c r="BH27" s="6">
        <v>1.8115413229945301</v>
      </c>
      <c r="BI27" s="6">
        <v>6.1911196449375803</v>
      </c>
      <c r="BJ27">
        <v>104</v>
      </c>
      <c r="BK27" s="6">
        <v>0.49639603125799159</v>
      </c>
      <c r="BL27" s="6">
        <v>4.9639603125799159</v>
      </c>
      <c r="BM27" s="6">
        <v>49.639603125799155</v>
      </c>
      <c r="BO27" s="8"/>
      <c r="BP27" s="8"/>
    </row>
    <row r="28" spans="1:68" x14ac:dyDescent="0.2">
      <c r="A28">
        <v>27</v>
      </c>
      <c r="B28" t="s">
        <v>51</v>
      </c>
      <c r="C28" t="s">
        <v>228</v>
      </c>
      <c r="D28" t="s">
        <v>96</v>
      </c>
      <c r="E28" s="5">
        <v>0.45</v>
      </c>
      <c r="F28" s="5">
        <v>0.15</v>
      </c>
      <c r="G28" t="s">
        <v>278</v>
      </c>
      <c r="H28" t="s">
        <v>279</v>
      </c>
      <c r="I28" t="s">
        <v>282</v>
      </c>
      <c r="J28" t="s">
        <v>281</v>
      </c>
      <c r="K28">
        <v>-2.3661823000000002</v>
      </c>
      <c r="L28">
        <v>110.1572717</v>
      </c>
      <c r="M28" t="s">
        <v>58</v>
      </c>
      <c r="N28" t="s">
        <v>69</v>
      </c>
      <c r="O28" t="s">
        <v>69</v>
      </c>
      <c r="P28" t="s">
        <v>70</v>
      </c>
      <c r="Q28" t="s">
        <v>71</v>
      </c>
      <c r="R28" t="s">
        <v>63</v>
      </c>
      <c r="S28">
        <v>2021</v>
      </c>
      <c r="T28">
        <v>25</v>
      </c>
      <c r="U28">
        <v>24</v>
      </c>
      <c r="V28">
        <v>2046</v>
      </c>
      <c r="W28">
        <v>10</v>
      </c>
      <c r="X28">
        <v>2036</v>
      </c>
      <c r="Y28" s="8">
        <v>128381391.61358561</v>
      </c>
      <c r="Z28" s="8">
        <v>4.2793797204528534</v>
      </c>
      <c r="AA28" s="8">
        <v>68.967186697409105</v>
      </c>
      <c r="AB28">
        <v>30</v>
      </c>
      <c r="AC28" s="5">
        <v>0.35788461538461502</v>
      </c>
      <c r="AD28" s="5">
        <v>0.78499450686047101</v>
      </c>
      <c r="AE28" s="7">
        <v>206296.55640293178</v>
      </c>
      <c r="AF28" s="6">
        <v>0.90233455646330596</v>
      </c>
      <c r="AG28" s="6">
        <v>55.194051448676397</v>
      </c>
      <c r="AH28" s="6">
        <v>32.6443570013071</v>
      </c>
      <c r="AI28" s="6">
        <v>0.217801095351357</v>
      </c>
      <c r="AJ28" s="6">
        <v>0.184167179564244</v>
      </c>
      <c r="AK28" s="6">
        <v>5.1712328767123301</v>
      </c>
      <c r="AL28" s="6">
        <v>0.12999999999999901</v>
      </c>
      <c r="AM28" s="6">
        <v>32.9724762399293</v>
      </c>
      <c r="AN28" s="6">
        <v>38.129757057583674</v>
      </c>
      <c r="AO28" s="6">
        <v>95.06</v>
      </c>
      <c r="AP28" s="6">
        <v>62.087523760070702</v>
      </c>
      <c r="AQ28" s="6">
        <v>56.930242942416328</v>
      </c>
      <c r="AR28" s="7">
        <v>2452873</v>
      </c>
      <c r="AS28" s="6">
        <v>53</v>
      </c>
      <c r="AT28" s="6">
        <v>158.24250000000001</v>
      </c>
      <c r="AU28" s="6">
        <v>138.99120417240201</v>
      </c>
      <c r="AV28" s="6">
        <v>189.9325</v>
      </c>
      <c r="AW28" s="6">
        <v>174.07495020619001</v>
      </c>
      <c r="AX28" s="6">
        <v>33.928475916224897</v>
      </c>
      <c r="AY28" s="7">
        <v>147.18647003633831</v>
      </c>
      <c r="AZ28" s="7">
        <v>78.499450686047098</v>
      </c>
      <c r="BA28" s="7">
        <v>287.01361657085971</v>
      </c>
      <c r="BB28" s="7">
        <v>411.33712159488681</v>
      </c>
      <c r="BC28" s="6">
        <v>15.0384806545343</v>
      </c>
      <c r="BD28" s="6">
        <v>12.329189176962499</v>
      </c>
      <c r="BE28" s="6">
        <v>0.52</v>
      </c>
      <c r="BF28" s="6">
        <v>0.80679554012471999</v>
      </c>
      <c r="BG28" s="6">
        <v>0.41953368086485399</v>
      </c>
      <c r="BH28" s="6">
        <v>1.8115405580800401</v>
      </c>
      <c r="BI28" s="6">
        <v>6.1911181545948901</v>
      </c>
      <c r="BJ28">
        <v>39</v>
      </c>
      <c r="BK28" s="6">
        <v>0.18614851172174682</v>
      </c>
      <c r="BL28" s="6">
        <v>1.8614851172174682</v>
      </c>
      <c r="BM28" s="6">
        <v>18.614851172174681</v>
      </c>
      <c r="BO28" s="8"/>
      <c r="BP28" s="8"/>
    </row>
    <row r="29" spans="1:68" x14ac:dyDescent="0.2">
      <c r="A29">
        <v>28</v>
      </c>
      <c r="B29" t="s">
        <v>51</v>
      </c>
      <c r="C29" t="s">
        <v>301</v>
      </c>
      <c r="D29" t="s">
        <v>88</v>
      </c>
      <c r="E29" s="5">
        <v>0.35</v>
      </c>
      <c r="F29" s="5">
        <v>0.06</v>
      </c>
      <c r="G29" t="s">
        <v>371</v>
      </c>
      <c r="H29" t="s">
        <v>526</v>
      </c>
      <c r="I29" t="s">
        <v>527</v>
      </c>
      <c r="J29" t="s">
        <v>528</v>
      </c>
      <c r="K29">
        <v>5.4510293000000001</v>
      </c>
      <c r="L29">
        <v>95.247094500000003</v>
      </c>
      <c r="M29" t="s">
        <v>58</v>
      </c>
      <c r="N29" t="s">
        <v>69</v>
      </c>
      <c r="O29" t="s">
        <v>69</v>
      </c>
      <c r="P29" t="s">
        <v>70</v>
      </c>
      <c r="Q29" t="s">
        <v>71</v>
      </c>
      <c r="R29" t="s">
        <v>63</v>
      </c>
      <c r="S29">
        <v>2007</v>
      </c>
      <c r="T29">
        <v>30</v>
      </c>
      <c r="U29">
        <v>15</v>
      </c>
      <c r="V29">
        <v>2037</v>
      </c>
      <c r="W29">
        <v>10</v>
      </c>
      <c r="X29">
        <v>2027</v>
      </c>
      <c r="Y29" s="8">
        <v>53247737.180544846</v>
      </c>
      <c r="Z29" s="8">
        <v>1.7749245726848282</v>
      </c>
      <c r="AA29" s="8">
        <v>49.116655481135545</v>
      </c>
      <c r="AB29">
        <v>30</v>
      </c>
      <c r="AC29" s="5">
        <v>0.33096153846153797</v>
      </c>
      <c r="AD29" s="5">
        <v>0.42277691219569102</v>
      </c>
      <c r="AE29" s="7">
        <v>111105.7725250276</v>
      </c>
      <c r="AF29" s="6">
        <v>0.975743679439392</v>
      </c>
      <c r="AG29" s="6">
        <v>55.194051448676397</v>
      </c>
      <c r="AH29" s="6">
        <v>35.219099691389502</v>
      </c>
      <c r="AI29" s="6">
        <v>0.217801095351357</v>
      </c>
      <c r="AJ29" s="6">
        <v>0.21563416769032101</v>
      </c>
      <c r="AK29" s="6">
        <v>5.1712328767123301</v>
      </c>
      <c r="AL29" s="6">
        <v>0.12999999999999901</v>
      </c>
      <c r="AM29" s="6">
        <v>35.5634772497109</v>
      </c>
      <c r="AN29" s="6">
        <v>40.735966735792147</v>
      </c>
      <c r="AO29" s="6">
        <v>83.36</v>
      </c>
      <c r="AP29" s="6">
        <v>47.7965227502891</v>
      </c>
      <c r="AQ29" s="6">
        <v>42.624033264207853</v>
      </c>
      <c r="AR29" s="7">
        <v>1046223.231</v>
      </c>
      <c r="AS29" s="6">
        <v>53</v>
      </c>
      <c r="AT29" s="6">
        <v>158.24250000000001</v>
      </c>
      <c r="AU29" s="6">
        <v>125.894125182967</v>
      </c>
      <c r="AV29" s="6">
        <v>189.9325</v>
      </c>
      <c r="AW29" s="6">
        <v>158.335754569622</v>
      </c>
      <c r="AX29" s="6">
        <v>25.2915268515371</v>
      </c>
      <c r="AY29" s="7">
        <v>79.270671036692065</v>
      </c>
      <c r="AZ29" s="7">
        <v>42.2776912195691</v>
      </c>
      <c r="BA29" s="7">
        <v>154.57780852154951</v>
      </c>
      <c r="BB29" s="7">
        <v>221.5351019905421</v>
      </c>
      <c r="BC29" s="6">
        <v>15.0384806545343</v>
      </c>
      <c r="BD29" s="6">
        <v>14.416672036337401</v>
      </c>
      <c r="BE29" s="6">
        <v>0.57248062015503798</v>
      </c>
      <c r="BF29" s="6">
        <v>1.3759577611081899</v>
      </c>
      <c r="BG29" s="6">
        <v>0.78770915238635497</v>
      </c>
      <c r="BH29" s="6">
        <v>8.14692818682013</v>
      </c>
      <c r="BI29" s="6">
        <v>70.210698405515899</v>
      </c>
      <c r="BJ29">
        <v>39</v>
      </c>
      <c r="BK29" s="6">
        <v>0.10841075529052653</v>
      </c>
      <c r="BL29" s="6">
        <v>1.0841075529052653</v>
      </c>
      <c r="BM29" s="6">
        <v>10.841075529052652</v>
      </c>
      <c r="BO29" s="8"/>
      <c r="BP29" s="8"/>
    </row>
    <row r="30" spans="1:68" x14ac:dyDescent="0.2">
      <c r="A30">
        <v>29</v>
      </c>
      <c r="B30" t="s">
        <v>51</v>
      </c>
      <c r="C30" t="s">
        <v>313</v>
      </c>
      <c r="D30" t="s">
        <v>53</v>
      </c>
      <c r="E30" s="5">
        <v>0.59</v>
      </c>
      <c r="F30" s="5">
        <v>0.98</v>
      </c>
      <c r="G30" t="s">
        <v>314</v>
      </c>
      <c r="H30" t="s">
        <v>315</v>
      </c>
      <c r="I30" t="s">
        <v>316</v>
      </c>
      <c r="J30" t="s">
        <v>317</v>
      </c>
      <c r="K30">
        <v>-8.2578175999999992</v>
      </c>
      <c r="L30">
        <v>111.373558</v>
      </c>
      <c r="M30" t="s">
        <v>58</v>
      </c>
      <c r="N30" t="s">
        <v>59</v>
      </c>
      <c r="O30" t="s">
        <v>60</v>
      </c>
      <c r="P30" t="s">
        <v>61</v>
      </c>
      <c r="Q30" t="s">
        <v>71</v>
      </c>
      <c r="R30" t="s">
        <v>63</v>
      </c>
      <c r="S30">
        <v>2011</v>
      </c>
      <c r="T30">
        <v>30</v>
      </c>
      <c r="U30">
        <v>19</v>
      </c>
      <c r="V30">
        <v>2041</v>
      </c>
      <c r="W30">
        <v>10</v>
      </c>
      <c r="X30">
        <v>2031</v>
      </c>
      <c r="Y30" s="8">
        <v>419631103.72459918</v>
      </c>
      <c r="Z30" s="8">
        <v>1.3321622340463466</v>
      </c>
      <c r="AA30" s="8">
        <v>20.138763159254598</v>
      </c>
      <c r="AB30">
        <v>315</v>
      </c>
      <c r="AC30" s="5">
        <v>0.33865384615384603</v>
      </c>
      <c r="AD30" s="5">
        <v>0.71032356416787101</v>
      </c>
      <c r="AE30" s="7">
        <v>1960066.8429648234</v>
      </c>
      <c r="AF30" s="6">
        <v>1.0630752195191999</v>
      </c>
      <c r="AG30" s="6">
        <v>60.014224166964603</v>
      </c>
      <c r="AH30" s="6">
        <v>41.281473582259899</v>
      </c>
      <c r="AI30" s="6">
        <v>0.217801095351357</v>
      </c>
      <c r="AJ30" s="6">
        <v>0.229506351370346</v>
      </c>
      <c r="AK30" s="6">
        <v>5.1712328767123301</v>
      </c>
      <c r="AL30" s="6">
        <v>0.12999999999999901</v>
      </c>
      <c r="AM30" s="6">
        <v>41.644992282430401</v>
      </c>
      <c r="AN30" s="6">
        <v>46.812212810342572</v>
      </c>
      <c r="AO30" s="6">
        <v>62.92</v>
      </c>
      <c r="AP30" s="6">
        <v>21.275007717569601</v>
      </c>
      <c r="AQ30" s="6">
        <v>16.107787189657429</v>
      </c>
      <c r="AR30" s="7">
        <v>1187804</v>
      </c>
      <c r="AS30" s="6">
        <v>53</v>
      </c>
      <c r="AT30" s="6">
        <v>158.24250000000001</v>
      </c>
      <c r="AU30" s="6">
        <v>109.82205906737801</v>
      </c>
      <c r="AV30" s="6">
        <v>189.9325</v>
      </c>
      <c r="AW30" s="6">
        <v>139.59933737934301</v>
      </c>
      <c r="AX30" s="6">
        <v>12.986101191318401</v>
      </c>
      <c r="AY30" s="7">
        <v>1398.4495169554962</v>
      </c>
      <c r="AZ30" s="7">
        <v>745.83974237626467</v>
      </c>
      <c r="BA30" s="7">
        <v>2726.9765580632175</v>
      </c>
      <c r="BB30" s="7">
        <v>3908.2002500516269</v>
      </c>
      <c r="BC30" s="6">
        <v>15.0384806545343</v>
      </c>
      <c r="BD30" s="6">
        <v>15.350258435797</v>
      </c>
      <c r="BE30" s="6">
        <v>0.52</v>
      </c>
      <c r="BF30" s="6">
        <v>3.6232337034233999</v>
      </c>
      <c r="BG30" s="6">
        <v>1.88408152578017</v>
      </c>
      <c r="BH30" s="6">
        <v>4.4232771777875</v>
      </c>
      <c r="BI30" s="6">
        <v>5.6296555006966198</v>
      </c>
      <c r="BJ30">
        <v>409.5</v>
      </c>
      <c r="BK30" s="6">
        <v>2.0836984893571344</v>
      </c>
      <c r="BL30" s="6">
        <v>20.836984893571344</v>
      </c>
      <c r="BM30" s="6">
        <v>208.36984893571343</v>
      </c>
      <c r="BO30" s="8"/>
      <c r="BP30" s="8"/>
    </row>
    <row r="31" spans="1:68" x14ac:dyDescent="0.2">
      <c r="A31">
        <v>30</v>
      </c>
      <c r="B31" t="s">
        <v>51</v>
      </c>
      <c r="C31" t="s">
        <v>313</v>
      </c>
      <c r="D31" t="s">
        <v>53</v>
      </c>
      <c r="E31" s="5">
        <v>0.59</v>
      </c>
      <c r="F31" s="5">
        <v>0.98</v>
      </c>
      <c r="G31" t="s">
        <v>318</v>
      </c>
      <c r="H31" t="s">
        <v>315</v>
      </c>
      <c r="I31" t="s">
        <v>319</v>
      </c>
      <c r="J31" t="s">
        <v>317</v>
      </c>
      <c r="K31">
        <v>-8.2578175999999992</v>
      </c>
      <c r="L31">
        <v>111.373558</v>
      </c>
      <c r="M31" t="s">
        <v>58</v>
      </c>
      <c r="N31" t="s">
        <v>59</v>
      </c>
      <c r="O31" t="s">
        <v>60</v>
      </c>
      <c r="P31" t="s">
        <v>61</v>
      </c>
      <c r="Q31" t="s">
        <v>71</v>
      </c>
      <c r="R31" t="s">
        <v>63</v>
      </c>
      <c r="S31">
        <v>2011</v>
      </c>
      <c r="T31">
        <v>30</v>
      </c>
      <c r="U31">
        <v>19</v>
      </c>
      <c r="V31">
        <v>2041</v>
      </c>
      <c r="W31">
        <v>10</v>
      </c>
      <c r="X31">
        <v>2031</v>
      </c>
      <c r="Y31" s="8">
        <v>419631103.72459918</v>
      </c>
      <c r="Z31" s="8">
        <v>1.3321622340463466</v>
      </c>
      <c r="AA31" s="8">
        <v>20.138763159254598</v>
      </c>
      <c r="AB31">
        <v>315</v>
      </c>
      <c r="AC31" s="5">
        <v>0.33865384615384603</v>
      </c>
      <c r="AD31" s="5">
        <v>0.71032356416787101</v>
      </c>
      <c r="AE31" s="7">
        <v>1960066.8429648234</v>
      </c>
      <c r="AF31" s="6">
        <v>1.0630752195191999</v>
      </c>
      <c r="AG31" s="6">
        <v>60.014224166964603</v>
      </c>
      <c r="AH31" s="6">
        <v>41.281473582259899</v>
      </c>
      <c r="AI31" s="6">
        <v>0.217801095351357</v>
      </c>
      <c r="AJ31" s="6">
        <v>0.229506351370346</v>
      </c>
      <c r="AK31" s="6">
        <v>5.1712328767123301</v>
      </c>
      <c r="AL31" s="6">
        <v>0.12999999999999901</v>
      </c>
      <c r="AM31" s="6">
        <v>41.644992282430401</v>
      </c>
      <c r="AN31" s="6">
        <v>46.812212810342572</v>
      </c>
      <c r="AO31" s="6">
        <v>62.92</v>
      </c>
      <c r="AP31" s="6">
        <v>21.275007717569601</v>
      </c>
      <c r="AQ31" s="6">
        <v>16.107787189657429</v>
      </c>
      <c r="AR31" s="7">
        <v>1187804</v>
      </c>
      <c r="AS31" s="6">
        <v>53</v>
      </c>
      <c r="AT31" s="6">
        <v>158.24250000000001</v>
      </c>
      <c r="AU31" s="6">
        <v>109.82205906737801</v>
      </c>
      <c r="AV31" s="6">
        <v>189.9325</v>
      </c>
      <c r="AW31" s="6">
        <v>139.59933737934301</v>
      </c>
      <c r="AX31" s="6">
        <v>12.986101191318401</v>
      </c>
      <c r="AY31" s="7">
        <v>1398.4495169554962</v>
      </c>
      <c r="AZ31" s="7">
        <v>745.83974237626467</v>
      </c>
      <c r="BA31" s="7">
        <v>2726.9765580632175</v>
      </c>
      <c r="BB31" s="7">
        <v>3908.2002500516269</v>
      </c>
      <c r="BC31" s="6">
        <v>15.0384806545343</v>
      </c>
      <c r="BD31" s="6">
        <v>15.350258435797</v>
      </c>
      <c r="BE31" s="6">
        <v>0.52</v>
      </c>
      <c r="BF31" s="6">
        <v>3.6232337034233999</v>
      </c>
      <c r="BG31" s="6">
        <v>1.88408152578017</v>
      </c>
      <c r="BH31" s="6">
        <v>4.4232771777875</v>
      </c>
      <c r="BI31" s="6">
        <v>5.6296555006966198</v>
      </c>
      <c r="BJ31">
        <v>409.5</v>
      </c>
      <c r="BK31" s="6">
        <v>2.0836984893571344</v>
      </c>
      <c r="BL31" s="6">
        <v>20.836984893571344</v>
      </c>
      <c r="BM31" s="6">
        <v>208.36984893571343</v>
      </c>
      <c r="BO31" s="8"/>
      <c r="BP31" s="8"/>
    </row>
    <row r="32" spans="1:68" x14ac:dyDescent="0.2">
      <c r="A32">
        <v>31</v>
      </c>
      <c r="B32" t="s">
        <v>51</v>
      </c>
      <c r="C32" t="s">
        <v>313</v>
      </c>
      <c r="D32" t="s">
        <v>53</v>
      </c>
      <c r="E32" s="5">
        <v>0.59</v>
      </c>
      <c r="F32" s="5">
        <v>0.98</v>
      </c>
      <c r="G32" t="s">
        <v>647</v>
      </c>
      <c r="H32" t="s">
        <v>379</v>
      </c>
      <c r="I32" t="s">
        <v>382</v>
      </c>
      <c r="J32" t="s">
        <v>381</v>
      </c>
      <c r="K32">
        <v>-7.7147005000000002</v>
      </c>
      <c r="L32">
        <v>113.58501560000001</v>
      </c>
      <c r="M32" t="s">
        <v>58</v>
      </c>
      <c r="N32" t="s">
        <v>59</v>
      </c>
      <c r="O32" t="s">
        <v>60</v>
      </c>
      <c r="P32" t="s">
        <v>61</v>
      </c>
      <c r="Q32" t="s">
        <v>71</v>
      </c>
      <c r="R32" t="s">
        <v>63</v>
      </c>
      <c r="S32">
        <v>1993</v>
      </c>
      <c r="T32">
        <v>30</v>
      </c>
      <c r="U32">
        <v>1</v>
      </c>
      <c r="V32">
        <v>2023</v>
      </c>
      <c r="W32">
        <v>1</v>
      </c>
      <c r="X32">
        <v>2022</v>
      </c>
      <c r="Y32" s="8">
        <v>41761727.697975077</v>
      </c>
      <c r="Z32" s="8">
        <v>0.10440431924493769</v>
      </c>
      <c r="AA32" s="8">
        <v>14.169758334643491</v>
      </c>
      <c r="AB32">
        <v>400</v>
      </c>
      <c r="AC32" s="5">
        <v>0.30403846153846098</v>
      </c>
      <c r="AD32" s="5">
        <v>0.71032356416787101</v>
      </c>
      <c r="AE32" s="7">
        <v>2488973.7688442199</v>
      </c>
      <c r="AF32" s="6">
        <v>1.1841199393533299</v>
      </c>
      <c r="AG32" s="6">
        <v>60.014224166964603</v>
      </c>
      <c r="AH32" s="6">
        <v>45.856007999435199</v>
      </c>
      <c r="AI32" s="6">
        <v>0.217801095351357</v>
      </c>
      <c r="AJ32" s="6">
        <v>0.28529862069541401</v>
      </c>
      <c r="AK32" s="6">
        <v>5.1712328767123301</v>
      </c>
      <c r="AL32" s="6">
        <v>0.12999999999999901</v>
      </c>
      <c r="AM32" s="6">
        <v>46.246367929510399</v>
      </c>
      <c r="AN32" s="6">
        <v>51.44253949684294</v>
      </c>
      <c r="AO32" s="6">
        <v>62.92</v>
      </c>
      <c r="AP32" s="6">
        <v>16.673632070489603</v>
      </c>
      <c r="AQ32" s="6">
        <v>11.477460503157062</v>
      </c>
      <c r="AR32" s="7">
        <v>932090</v>
      </c>
      <c r="AS32" s="6">
        <v>53</v>
      </c>
      <c r="AT32" s="6">
        <v>158.24250000000001</v>
      </c>
      <c r="AU32" s="6">
        <v>94.727748222898498</v>
      </c>
      <c r="AV32" s="6">
        <v>189.9325</v>
      </c>
      <c r="AW32" s="6">
        <v>121.45791115024799</v>
      </c>
      <c r="AX32" s="6">
        <v>5.24269047056272</v>
      </c>
      <c r="AY32" s="7">
        <v>1775.8089104196774</v>
      </c>
      <c r="AZ32" s="7">
        <v>947.09808555716131</v>
      </c>
      <c r="BA32" s="7">
        <v>3462.8273753183707</v>
      </c>
      <c r="BB32" s="7">
        <v>4962.7939683195254</v>
      </c>
      <c r="BC32" s="6">
        <v>15.0384806545343</v>
      </c>
      <c r="BD32" s="6">
        <v>19.044552503181599</v>
      </c>
      <c r="BE32" s="6">
        <v>0.52</v>
      </c>
      <c r="BF32" s="6">
        <v>7.39264442357128</v>
      </c>
      <c r="BG32" s="6">
        <v>3.8441751002570701</v>
      </c>
      <c r="BH32" s="6">
        <v>3.5702980490104101</v>
      </c>
      <c r="BI32" s="6">
        <v>4.7306552591828597</v>
      </c>
      <c r="BJ32">
        <v>520</v>
      </c>
      <c r="BK32" s="6">
        <v>2.9472434682158464</v>
      </c>
      <c r="BL32" s="6">
        <v>2.9472434682158464</v>
      </c>
      <c r="BM32" s="6">
        <v>29.472434682158465</v>
      </c>
      <c r="BO32" s="8"/>
      <c r="BP32" s="8"/>
    </row>
    <row r="33" spans="1:68" x14ac:dyDescent="0.2">
      <c r="A33">
        <v>32</v>
      </c>
      <c r="B33" t="s">
        <v>51</v>
      </c>
      <c r="C33" t="s">
        <v>157</v>
      </c>
      <c r="D33" t="s">
        <v>158</v>
      </c>
      <c r="E33" s="5">
        <v>0</v>
      </c>
      <c r="F33" s="5">
        <v>0</v>
      </c>
      <c r="G33" t="s">
        <v>159</v>
      </c>
      <c r="H33" t="s">
        <v>160</v>
      </c>
      <c r="I33" t="s">
        <v>161</v>
      </c>
      <c r="J33" t="s">
        <v>162</v>
      </c>
      <c r="K33">
        <v>-8.9011720000000008</v>
      </c>
      <c r="L33">
        <v>116.738209</v>
      </c>
      <c r="M33" t="s">
        <v>58</v>
      </c>
      <c r="N33" t="s">
        <v>69</v>
      </c>
      <c r="O33" t="s">
        <v>69</v>
      </c>
      <c r="P33" t="s">
        <v>70</v>
      </c>
      <c r="Q33" t="s">
        <v>71</v>
      </c>
      <c r="R33" t="s">
        <v>63</v>
      </c>
      <c r="S33">
        <v>1999</v>
      </c>
      <c r="T33">
        <v>30</v>
      </c>
      <c r="U33">
        <v>7</v>
      </c>
      <c r="V33">
        <v>2029</v>
      </c>
      <c r="W33">
        <v>7</v>
      </c>
      <c r="X33">
        <v>2022</v>
      </c>
      <c r="Y33" s="8">
        <v>79336927.029303789</v>
      </c>
      <c r="Z33" s="8">
        <v>2.5592557106227027</v>
      </c>
      <c r="AA33" s="8">
        <v>65.141696772906101</v>
      </c>
      <c r="AB33">
        <v>31</v>
      </c>
      <c r="AC33" s="5">
        <v>0.31557692307692298</v>
      </c>
      <c r="AD33" s="5">
        <v>0.62609841072169803</v>
      </c>
      <c r="AE33" s="7">
        <v>170023.28441558432</v>
      </c>
      <c r="AF33" s="6">
        <v>1.02331624098145</v>
      </c>
      <c r="AG33" s="6">
        <v>58.540801078429404</v>
      </c>
      <c r="AH33" s="6">
        <v>39.0620689620878</v>
      </c>
      <c r="AI33" s="6">
        <v>0.217801095351357</v>
      </c>
      <c r="AJ33" s="6">
        <v>0.23737476510847999</v>
      </c>
      <c r="AK33" s="6">
        <v>5.1712328767123301</v>
      </c>
      <c r="AL33" s="6">
        <v>0.12999999999999901</v>
      </c>
      <c r="AM33" s="6">
        <v>39.416994001753501</v>
      </c>
      <c r="AN33" s="6">
        <v>44.60067660390861</v>
      </c>
      <c r="AO33" s="6">
        <v>105.96</v>
      </c>
      <c r="AP33" s="6">
        <v>66.543005998246485</v>
      </c>
      <c r="AQ33" s="6">
        <v>61.359323396091384</v>
      </c>
      <c r="AR33" s="7">
        <v>1864179.575</v>
      </c>
      <c r="AS33" s="6">
        <v>53</v>
      </c>
      <c r="AT33" s="6">
        <v>158.24250000000001</v>
      </c>
      <c r="AU33" s="6">
        <v>116.28693633560199</v>
      </c>
      <c r="AV33" s="6">
        <v>189.9325</v>
      </c>
      <c r="AW33" s="6">
        <v>147.21878478103699</v>
      </c>
      <c r="AX33" s="6">
        <v>17.338437121263599</v>
      </c>
      <c r="AY33" s="7">
        <v>121.30656707732898</v>
      </c>
      <c r="AZ33" s="7">
        <v>64.696835774575462</v>
      </c>
      <c r="BA33" s="7">
        <v>236.54780580079151</v>
      </c>
      <c r="BB33" s="7">
        <v>339.01141945877544</v>
      </c>
      <c r="BC33" s="6">
        <v>15.0384806545343</v>
      </c>
      <c r="BD33" s="6">
        <v>15.8565828015089</v>
      </c>
      <c r="BE33" s="6">
        <v>0.52</v>
      </c>
      <c r="BF33" s="6">
        <v>2.4557314724030501</v>
      </c>
      <c r="BG33" s="6">
        <v>1.2769803656495899</v>
      </c>
      <c r="BH33" s="6">
        <v>16.240956870670399</v>
      </c>
      <c r="BI33" s="6">
        <v>23.149604634873199</v>
      </c>
      <c r="BJ33">
        <v>40.299999999999997</v>
      </c>
      <c r="BK33" s="6">
        <v>0.17398758828747568</v>
      </c>
      <c r="BL33" s="6">
        <v>1.2179131180123297</v>
      </c>
      <c r="BM33" s="6">
        <v>12.179131180123298</v>
      </c>
      <c r="BO33" s="8"/>
      <c r="BP33" s="8"/>
    </row>
    <row r="34" spans="1:68" x14ac:dyDescent="0.2">
      <c r="A34">
        <v>33</v>
      </c>
      <c r="B34" t="s">
        <v>51</v>
      </c>
      <c r="C34" t="s">
        <v>157</v>
      </c>
      <c r="D34" t="s">
        <v>158</v>
      </c>
      <c r="E34" s="5">
        <v>0</v>
      </c>
      <c r="F34" s="5">
        <v>0</v>
      </c>
      <c r="G34" t="s">
        <v>159</v>
      </c>
      <c r="H34" t="s">
        <v>160</v>
      </c>
      <c r="I34" t="s">
        <v>163</v>
      </c>
      <c r="J34" t="s">
        <v>162</v>
      </c>
      <c r="K34">
        <v>-8.9011720000000008</v>
      </c>
      <c r="L34">
        <v>116.738209</v>
      </c>
      <c r="M34" t="s">
        <v>58</v>
      </c>
      <c r="N34" t="s">
        <v>69</v>
      </c>
      <c r="O34" t="s">
        <v>69</v>
      </c>
      <c r="P34" t="s">
        <v>70</v>
      </c>
      <c r="Q34" t="s">
        <v>71</v>
      </c>
      <c r="R34" t="s">
        <v>63</v>
      </c>
      <c r="S34">
        <v>1999</v>
      </c>
      <c r="T34">
        <v>30</v>
      </c>
      <c r="U34">
        <v>7</v>
      </c>
      <c r="V34">
        <v>2029</v>
      </c>
      <c r="W34">
        <v>7</v>
      </c>
      <c r="X34">
        <v>2022</v>
      </c>
      <c r="Y34" s="8">
        <v>79336927.029303789</v>
      </c>
      <c r="Z34" s="8">
        <v>2.5592557106227027</v>
      </c>
      <c r="AA34" s="8">
        <v>65.141696772906101</v>
      </c>
      <c r="AB34">
        <v>31</v>
      </c>
      <c r="AC34" s="5">
        <v>0.31557692307692298</v>
      </c>
      <c r="AD34" s="5">
        <v>0.62609841072169803</v>
      </c>
      <c r="AE34" s="7">
        <v>170023.28441558432</v>
      </c>
      <c r="AF34" s="6">
        <v>1.02331624098145</v>
      </c>
      <c r="AG34" s="6">
        <v>58.540801078429404</v>
      </c>
      <c r="AH34" s="6">
        <v>39.0620689620878</v>
      </c>
      <c r="AI34" s="6">
        <v>0.217801095351357</v>
      </c>
      <c r="AJ34" s="6">
        <v>0.23737476510847999</v>
      </c>
      <c r="AK34" s="6">
        <v>5.1712328767123301</v>
      </c>
      <c r="AL34" s="6">
        <v>0.12999999999999901</v>
      </c>
      <c r="AM34" s="6">
        <v>39.416994001753501</v>
      </c>
      <c r="AN34" s="6">
        <v>44.60067660390861</v>
      </c>
      <c r="AO34" s="6">
        <v>105.96</v>
      </c>
      <c r="AP34" s="6">
        <v>66.543005998246485</v>
      </c>
      <c r="AQ34" s="6">
        <v>61.359323396091384</v>
      </c>
      <c r="AR34" s="7">
        <v>1864179.575</v>
      </c>
      <c r="AS34" s="6">
        <v>53</v>
      </c>
      <c r="AT34" s="6">
        <v>158.24250000000001</v>
      </c>
      <c r="AU34" s="6">
        <v>116.28693633560199</v>
      </c>
      <c r="AV34" s="6">
        <v>189.9325</v>
      </c>
      <c r="AW34" s="6">
        <v>147.21878478103699</v>
      </c>
      <c r="AX34" s="6">
        <v>17.338437121263599</v>
      </c>
      <c r="AY34" s="7">
        <v>121.30656707732898</v>
      </c>
      <c r="AZ34" s="7">
        <v>64.696835774575462</v>
      </c>
      <c r="BA34" s="7">
        <v>236.54780580079151</v>
      </c>
      <c r="BB34" s="7">
        <v>339.01141945877544</v>
      </c>
      <c r="BC34" s="6">
        <v>15.0384806545343</v>
      </c>
      <c r="BD34" s="6">
        <v>15.8565828015089</v>
      </c>
      <c r="BE34" s="6">
        <v>0.52</v>
      </c>
      <c r="BF34" s="6">
        <v>2.4557314724030501</v>
      </c>
      <c r="BG34" s="6">
        <v>1.2769803656495899</v>
      </c>
      <c r="BH34" s="6">
        <v>16.240956870670399</v>
      </c>
      <c r="BI34" s="6">
        <v>23.149604634873199</v>
      </c>
      <c r="BJ34">
        <v>40.299999999999997</v>
      </c>
      <c r="BK34" s="6">
        <v>0.17398758828747568</v>
      </c>
      <c r="BL34" s="6">
        <v>1.2179131180123297</v>
      </c>
      <c r="BM34" s="6">
        <v>12.179131180123298</v>
      </c>
      <c r="BO34" s="8"/>
      <c r="BP34" s="8"/>
    </row>
    <row r="35" spans="1:68" x14ac:dyDescent="0.2">
      <c r="A35">
        <v>34</v>
      </c>
      <c r="B35" t="s">
        <v>51</v>
      </c>
      <c r="C35" t="s">
        <v>157</v>
      </c>
      <c r="D35" t="s">
        <v>158</v>
      </c>
      <c r="E35" s="5">
        <v>0</v>
      </c>
      <c r="F35" s="5">
        <v>0</v>
      </c>
      <c r="G35" t="s">
        <v>159</v>
      </c>
      <c r="H35" t="s">
        <v>160</v>
      </c>
      <c r="I35" t="s">
        <v>164</v>
      </c>
      <c r="J35" t="s">
        <v>162</v>
      </c>
      <c r="K35">
        <v>-8.9011720000000008</v>
      </c>
      <c r="L35">
        <v>116.738209</v>
      </c>
      <c r="M35" t="s">
        <v>58</v>
      </c>
      <c r="N35" t="s">
        <v>69</v>
      </c>
      <c r="O35" t="s">
        <v>69</v>
      </c>
      <c r="P35" t="s">
        <v>70</v>
      </c>
      <c r="Q35" t="s">
        <v>71</v>
      </c>
      <c r="R35" t="s">
        <v>63</v>
      </c>
      <c r="S35">
        <v>1999</v>
      </c>
      <c r="T35">
        <v>30</v>
      </c>
      <c r="U35">
        <v>7</v>
      </c>
      <c r="V35">
        <v>2029</v>
      </c>
      <c r="W35">
        <v>7</v>
      </c>
      <c r="X35">
        <v>2022</v>
      </c>
      <c r="Y35" s="8">
        <v>79336927.029303789</v>
      </c>
      <c r="Z35" s="8">
        <v>2.5592557106227027</v>
      </c>
      <c r="AA35" s="8">
        <v>65.141696772906101</v>
      </c>
      <c r="AB35">
        <v>31</v>
      </c>
      <c r="AC35" s="5">
        <v>0.31557692307692298</v>
      </c>
      <c r="AD35" s="5">
        <v>0.62609841072169803</v>
      </c>
      <c r="AE35" s="7">
        <v>170023.28441558432</v>
      </c>
      <c r="AF35" s="6">
        <v>1.02331624098145</v>
      </c>
      <c r="AG35" s="6">
        <v>58.540801078429404</v>
      </c>
      <c r="AH35" s="6">
        <v>39.0620689620878</v>
      </c>
      <c r="AI35" s="6">
        <v>0.217801095351357</v>
      </c>
      <c r="AJ35" s="6">
        <v>0.23737476510847999</v>
      </c>
      <c r="AK35" s="6">
        <v>5.1712328767123301</v>
      </c>
      <c r="AL35" s="6">
        <v>0.12999999999999901</v>
      </c>
      <c r="AM35" s="6">
        <v>39.416994001753501</v>
      </c>
      <c r="AN35" s="6">
        <v>44.60067660390861</v>
      </c>
      <c r="AO35" s="6">
        <v>105.96</v>
      </c>
      <c r="AP35" s="6">
        <v>66.543005998246485</v>
      </c>
      <c r="AQ35" s="6">
        <v>61.359323396091384</v>
      </c>
      <c r="AR35" s="7">
        <v>1864179.575</v>
      </c>
      <c r="AS35" s="6">
        <v>53</v>
      </c>
      <c r="AT35" s="6">
        <v>158.24250000000001</v>
      </c>
      <c r="AU35" s="6">
        <v>116.28693633560199</v>
      </c>
      <c r="AV35" s="6">
        <v>189.9325</v>
      </c>
      <c r="AW35" s="6">
        <v>147.21878478103699</v>
      </c>
      <c r="AX35" s="6">
        <v>17.338437121263599</v>
      </c>
      <c r="AY35" s="7">
        <v>121.30656707732898</v>
      </c>
      <c r="AZ35" s="7">
        <v>64.696835774575462</v>
      </c>
      <c r="BA35" s="7">
        <v>236.54780580079151</v>
      </c>
      <c r="BB35" s="7">
        <v>339.01141945877544</v>
      </c>
      <c r="BC35" s="6">
        <v>15.0384806545343</v>
      </c>
      <c r="BD35" s="6">
        <v>15.8565828015089</v>
      </c>
      <c r="BE35" s="6">
        <v>0.52</v>
      </c>
      <c r="BF35" s="6">
        <v>2.4557314724030501</v>
      </c>
      <c r="BG35" s="6">
        <v>1.2769803656495899</v>
      </c>
      <c r="BH35" s="6">
        <v>16.240956870670399</v>
      </c>
      <c r="BI35" s="6">
        <v>23.149604634873199</v>
      </c>
      <c r="BJ35">
        <v>40.299999999999997</v>
      </c>
      <c r="BK35" s="6">
        <v>0.17398758828747568</v>
      </c>
      <c r="BL35" s="6">
        <v>1.2179131180123297</v>
      </c>
      <c r="BM35" s="6">
        <v>12.179131180123298</v>
      </c>
      <c r="BO35" s="8"/>
      <c r="BP35" s="8"/>
    </row>
    <row r="36" spans="1:68" x14ac:dyDescent="0.2">
      <c r="A36">
        <v>35</v>
      </c>
      <c r="B36" t="s">
        <v>51</v>
      </c>
      <c r="C36" t="s">
        <v>103</v>
      </c>
      <c r="D36" t="s">
        <v>88</v>
      </c>
      <c r="E36" s="5">
        <v>0.35</v>
      </c>
      <c r="F36" s="5">
        <v>1.44</v>
      </c>
      <c r="G36" t="s">
        <v>341</v>
      </c>
      <c r="H36" t="s">
        <v>172</v>
      </c>
      <c r="I36" t="s">
        <v>173</v>
      </c>
      <c r="J36" t="s">
        <v>174</v>
      </c>
      <c r="K36">
        <v>-3.7321298999999999</v>
      </c>
      <c r="L36">
        <v>103.797527</v>
      </c>
      <c r="M36" t="s">
        <v>58</v>
      </c>
      <c r="N36" t="s">
        <v>59</v>
      </c>
      <c r="O36" t="s">
        <v>178</v>
      </c>
      <c r="P36" t="s">
        <v>61</v>
      </c>
      <c r="Q36" t="s">
        <v>71</v>
      </c>
      <c r="R36" t="s">
        <v>63</v>
      </c>
      <c r="S36">
        <v>1987</v>
      </c>
      <c r="T36">
        <v>35</v>
      </c>
      <c r="U36">
        <v>5</v>
      </c>
      <c r="V36">
        <v>2022</v>
      </c>
      <c r="W36">
        <v>5</v>
      </c>
      <c r="X36">
        <v>2027</v>
      </c>
      <c r="Y36" s="8">
        <v>16704740.933592554</v>
      </c>
      <c r="Z36" s="8">
        <v>0.25699601436296238</v>
      </c>
      <c r="AA36" s="8">
        <v>8.1253318111279267</v>
      </c>
      <c r="AB36">
        <v>65</v>
      </c>
      <c r="AC36" s="5">
        <v>0.29249999999999998</v>
      </c>
      <c r="AD36" s="5">
        <v>0.58669322733791496</v>
      </c>
      <c r="AE36" s="7">
        <v>334063.12364620878</v>
      </c>
      <c r="AF36" s="6">
        <v>1.2308357376686301</v>
      </c>
      <c r="AG36" s="6">
        <v>55.194051448676397</v>
      </c>
      <c r="AH36" s="6">
        <v>43.901566800162797</v>
      </c>
      <c r="AI36" s="6">
        <v>0.217801095351357</v>
      </c>
      <c r="AJ36" s="6">
        <v>0.30848442628517497</v>
      </c>
      <c r="AK36" s="6">
        <v>5.1712328767123301</v>
      </c>
      <c r="AL36" s="6">
        <v>0.12999999999999901</v>
      </c>
      <c r="AM36" s="6">
        <v>44.302299635818599</v>
      </c>
      <c r="AN36" s="6">
        <v>49.511284103160307</v>
      </c>
      <c r="AO36" s="6">
        <v>54.210999999999999</v>
      </c>
      <c r="AP36" s="6">
        <v>9.9087003641813993</v>
      </c>
      <c r="AQ36" s="6">
        <v>4.6997158968396917</v>
      </c>
      <c r="AR36" s="7">
        <v>1073971.9668999999</v>
      </c>
      <c r="AS36" s="6">
        <v>53</v>
      </c>
      <c r="AT36" s="6">
        <v>158.24250000000001</v>
      </c>
      <c r="AU36" s="6">
        <v>92.727946221240899</v>
      </c>
      <c r="AV36" s="6">
        <v>189.9325</v>
      </c>
      <c r="AW36" s="6">
        <v>118.44240402038599</v>
      </c>
      <c r="AX36" s="6">
        <v>7.2812395146410802</v>
      </c>
      <c r="AY36" s="7">
        <v>238.34412360602798</v>
      </c>
      <c r="AZ36" s="7">
        <v>127.11686592321492</v>
      </c>
      <c r="BA36" s="7">
        <v>464.77104103175452</v>
      </c>
      <c r="BB36" s="7">
        <v>666.09237743764618</v>
      </c>
      <c r="BC36" s="6">
        <v>15.0384806545343</v>
      </c>
      <c r="BD36" s="6">
        <v>20.576736010439902</v>
      </c>
      <c r="BE36" s="6">
        <v>0.52</v>
      </c>
      <c r="BF36" s="6">
        <v>1.30668398106015</v>
      </c>
      <c r="BG36" s="6">
        <v>0.67947567015128096</v>
      </c>
      <c r="BH36" s="6">
        <v>19.269900457138299</v>
      </c>
      <c r="BI36" s="6">
        <v>44.251868848584401</v>
      </c>
      <c r="BJ36">
        <v>84.5</v>
      </c>
      <c r="BK36" s="6">
        <v>0.4111768312209681</v>
      </c>
      <c r="BL36" s="6">
        <v>2.0558841561048404</v>
      </c>
      <c r="BM36" s="6">
        <v>20.558841561048403</v>
      </c>
      <c r="BO36" s="8"/>
      <c r="BP36" s="8"/>
    </row>
    <row r="37" spans="1:68" x14ac:dyDescent="0.2">
      <c r="A37">
        <v>36</v>
      </c>
      <c r="B37" t="s">
        <v>51</v>
      </c>
      <c r="C37" t="s">
        <v>150</v>
      </c>
      <c r="D37" t="s">
        <v>151</v>
      </c>
      <c r="E37" s="5">
        <v>0.4</v>
      </c>
      <c r="F37" s="5">
        <v>0.27</v>
      </c>
      <c r="G37" t="s">
        <v>570</v>
      </c>
      <c r="H37" t="s">
        <v>571</v>
      </c>
      <c r="I37" t="s">
        <v>578</v>
      </c>
      <c r="J37" t="s">
        <v>560</v>
      </c>
      <c r="K37">
        <v>-3.907537</v>
      </c>
      <c r="L37">
        <v>122.419265</v>
      </c>
      <c r="M37" t="s">
        <v>58</v>
      </c>
      <c r="N37" t="s">
        <v>69</v>
      </c>
      <c r="O37" t="s">
        <v>69</v>
      </c>
      <c r="P37" t="s">
        <v>70</v>
      </c>
      <c r="Q37" t="s">
        <v>71</v>
      </c>
      <c r="R37" t="s">
        <v>63</v>
      </c>
      <c r="S37">
        <v>2018</v>
      </c>
      <c r="T37">
        <v>30</v>
      </c>
      <c r="U37">
        <v>26</v>
      </c>
      <c r="V37">
        <v>2048</v>
      </c>
      <c r="W37">
        <v>10</v>
      </c>
      <c r="X37">
        <v>2038</v>
      </c>
      <c r="Y37" s="8">
        <v>252433378.93880346</v>
      </c>
      <c r="Z37" s="8">
        <v>2.0194670315104277</v>
      </c>
      <c r="AA37" s="8">
        <v>38.115507989983577</v>
      </c>
      <c r="AB37">
        <v>125</v>
      </c>
      <c r="AC37" s="5">
        <v>0.352115384615384</v>
      </c>
      <c r="AD37" s="5">
        <v>0.65948483401478297</v>
      </c>
      <c r="AE37" s="7">
        <v>722135.89324618736</v>
      </c>
      <c r="AF37" s="6">
        <v>0.91711994106246297</v>
      </c>
      <c r="AG37" s="6">
        <v>56.767961132673399</v>
      </c>
      <c r="AH37" s="6">
        <v>34.083205300321701</v>
      </c>
      <c r="AI37" s="6">
        <v>0.217801095351357</v>
      </c>
      <c r="AJ37" s="6">
        <v>0.19030225833873499</v>
      </c>
      <c r="AK37" s="6">
        <v>5.1712328767123301</v>
      </c>
      <c r="AL37" s="6">
        <v>0.12999999999999901</v>
      </c>
      <c r="AM37" s="6">
        <v>34.414597433855</v>
      </c>
      <c r="AN37" s="6">
        <v>39.57474043537276</v>
      </c>
      <c r="AO37" s="6">
        <v>69.23</v>
      </c>
      <c r="AP37" s="6">
        <v>34.815402566145004</v>
      </c>
      <c r="AQ37" s="6">
        <v>29.655259564627244</v>
      </c>
      <c r="AR37" s="7">
        <v>2542441.1129999999</v>
      </c>
      <c r="AS37" s="6">
        <v>53</v>
      </c>
      <c r="AT37" s="6">
        <v>158.24250000000001</v>
      </c>
      <c r="AU37" s="6">
        <v>135.186215051809</v>
      </c>
      <c r="AV37" s="6">
        <v>189.9325</v>
      </c>
      <c r="AW37" s="6">
        <v>169.70379323263899</v>
      </c>
      <c r="AX37" s="6">
        <v>30.264534524400201</v>
      </c>
      <c r="AY37" s="7">
        <v>515.2225265740492</v>
      </c>
      <c r="AZ37" s="7">
        <v>274.78534750615961</v>
      </c>
      <c r="BA37" s="7">
        <v>1004.6839268193959</v>
      </c>
      <c r="BB37" s="7">
        <v>1439.8752209322763</v>
      </c>
      <c r="BC37" s="6">
        <v>15.0384806545343</v>
      </c>
      <c r="BD37" s="6">
        <v>12.736509481336499</v>
      </c>
      <c r="BE37" s="6">
        <v>0.57248062015503798</v>
      </c>
      <c r="BF37" s="6">
        <v>1.26019741886173</v>
      </c>
      <c r="BG37" s="6">
        <v>0.72143859986774705</v>
      </c>
      <c r="BH37" s="6">
        <v>1.25733433719646</v>
      </c>
      <c r="BI37" s="6">
        <v>3.8549581175330401</v>
      </c>
      <c r="BJ37">
        <v>162.5</v>
      </c>
      <c r="BK37" s="6">
        <v>0.66228522785303234</v>
      </c>
      <c r="BL37" s="6">
        <v>6.6228522785303232</v>
      </c>
      <c r="BM37" s="6">
        <v>66.228522785303227</v>
      </c>
      <c r="BO37" s="8"/>
      <c r="BP37" s="8"/>
    </row>
    <row r="38" spans="1:68" x14ac:dyDescent="0.2">
      <c r="A38">
        <v>37</v>
      </c>
      <c r="B38" t="s">
        <v>51</v>
      </c>
      <c r="C38" t="s">
        <v>150</v>
      </c>
      <c r="D38" t="s">
        <v>151</v>
      </c>
      <c r="E38" s="5">
        <v>0.4</v>
      </c>
      <c r="F38" s="5">
        <v>0.27</v>
      </c>
      <c r="G38" t="s">
        <v>570</v>
      </c>
      <c r="H38" t="s">
        <v>571</v>
      </c>
      <c r="I38" t="s">
        <v>579</v>
      </c>
      <c r="J38" t="s">
        <v>560</v>
      </c>
      <c r="K38">
        <v>-3.907537</v>
      </c>
      <c r="L38">
        <v>122.419265</v>
      </c>
      <c r="M38" t="s">
        <v>58</v>
      </c>
      <c r="N38" t="s">
        <v>69</v>
      </c>
      <c r="O38" t="s">
        <v>69</v>
      </c>
      <c r="P38" t="s">
        <v>70</v>
      </c>
      <c r="Q38" t="s">
        <v>71</v>
      </c>
      <c r="R38" t="s">
        <v>63</v>
      </c>
      <c r="S38">
        <v>2018</v>
      </c>
      <c r="T38">
        <v>30</v>
      </c>
      <c r="U38">
        <v>26</v>
      </c>
      <c r="V38">
        <v>2048</v>
      </c>
      <c r="W38">
        <v>10</v>
      </c>
      <c r="X38">
        <v>2038</v>
      </c>
      <c r="Y38" s="8">
        <v>252433378.93880346</v>
      </c>
      <c r="Z38" s="8">
        <v>2.0194670315104277</v>
      </c>
      <c r="AA38" s="8">
        <v>38.115507989983577</v>
      </c>
      <c r="AB38">
        <v>125</v>
      </c>
      <c r="AC38" s="5">
        <v>0.352115384615384</v>
      </c>
      <c r="AD38" s="5">
        <v>0.65948483401478297</v>
      </c>
      <c r="AE38" s="7">
        <v>722135.89324618736</v>
      </c>
      <c r="AF38" s="6">
        <v>0.91711994106246297</v>
      </c>
      <c r="AG38" s="6">
        <v>56.767961132673399</v>
      </c>
      <c r="AH38" s="6">
        <v>34.083205300321701</v>
      </c>
      <c r="AI38" s="6">
        <v>0.217801095351357</v>
      </c>
      <c r="AJ38" s="6">
        <v>0.19030225833873499</v>
      </c>
      <c r="AK38" s="6">
        <v>5.1712328767123301</v>
      </c>
      <c r="AL38" s="6">
        <v>0.12999999999999901</v>
      </c>
      <c r="AM38" s="6">
        <v>34.414597433855</v>
      </c>
      <c r="AN38" s="6">
        <v>39.57474043537276</v>
      </c>
      <c r="AO38" s="6">
        <v>69.23</v>
      </c>
      <c r="AP38" s="6">
        <v>34.815402566145004</v>
      </c>
      <c r="AQ38" s="6">
        <v>29.655259564627244</v>
      </c>
      <c r="AR38" s="7">
        <v>2542441.1129999999</v>
      </c>
      <c r="AS38" s="6">
        <v>53</v>
      </c>
      <c r="AT38" s="6">
        <v>158.24250000000001</v>
      </c>
      <c r="AU38" s="6">
        <v>135.186215051809</v>
      </c>
      <c r="AV38" s="6">
        <v>189.9325</v>
      </c>
      <c r="AW38" s="6">
        <v>169.70379323263899</v>
      </c>
      <c r="AX38" s="6">
        <v>30.264534524400201</v>
      </c>
      <c r="AY38" s="7">
        <v>515.2225265740492</v>
      </c>
      <c r="AZ38" s="7">
        <v>274.78534750615961</v>
      </c>
      <c r="BA38" s="7">
        <v>1004.6839268193959</v>
      </c>
      <c r="BB38" s="7">
        <v>1439.8752209322763</v>
      </c>
      <c r="BC38" s="6">
        <v>15.0384806545343</v>
      </c>
      <c r="BD38" s="6">
        <v>12.736509481336499</v>
      </c>
      <c r="BE38" s="6">
        <v>0.57248062015503798</v>
      </c>
      <c r="BF38" s="6">
        <v>1.26019741886173</v>
      </c>
      <c r="BG38" s="6">
        <v>0.72143859986774705</v>
      </c>
      <c r="BH38" s="6">
        <v>1.25733433719646</v>
      </c>
      <c r="BI38" s="6">
        <v>3.8549581175330401</v>
      </c>
      <c r="BJ38">
        <v>162.5</v>
      </c>
      <c r="BK38" s="6">
        <v>0.66228522785303234</v>
      </c>
      <c r="BL38" s="6">
        <v>6.6228522785303232</v>
      </c>
      <c r="BM38" s="6">
        <v>66.228522785303227</v>
      </c>
      <c r="BO38" s="8"/>
      <c r="BP38" s="8"/>
    </row>
    <row r="39" spans="1:68" x14ac:dyDescent="0.2">
      <c r="A39">
        <v>38</v>
      </c>
      <c r="B39" t="s">
        <v>51</v>
      </c>
      <c r="C39" t="s">
        <v>350</v>
      </c>
      <c r="D39" t="s">
        <v>88</v>
      </c>
      <c r="E39" s="5">
        <v>0.35</v>
      </c>
      <c r="F39" s="5">
        <v>0</v>
      </c>
      <c r="G39" t="s">
        <v>308</v>
      </c>
      <c r="H39" t="s">
        <v>365</v>
      </c>
      <c r="I39" t="s">
        <v>374</v>
      </c>
      <c r="J39" t="s">
        <v>367</v>
      </c>
      <c r="K39">
        <v>0.68932000000000004</v>
      </c>
      <c r="L39">
        <v>101.61906999999999</v>
      </c>
      <c r="M39" t="s">
        <v>58</v>
      </c>
      <c r="N39" t="s">
        <v>69</v>
      </c>
      <c r="O39" t="s">
        <v>69</v>
      </c>
      <c r="P39" t="s">
        <v>70</v>
      </c>
      <c r="Q39" t="s">
        <v>71</v>
      </c>
      <c r="R39" t="s">
        <v>63</v>
      </c>
      <c r="S39">
        <v>2014</v>
      </c>
      <c r="T39">
        <v>30</v>
      </c>
      <c r="U39">
        <v>32</v>
      </c>
      <c r="V39">
        <v>2044</v>
      </c>
      <c r="W39">
        <v>10</v>
      </c>
      <c r="X39">
        <v>2034</v>
      </c>
      <c r="Y39" s="8">
        <v>282262356.85702038</v>
      </c>
      <c r="Z39" s="8">
        <v>1.8817490457134691</v>
      </c>
      <c r="AA39" s="8">
        <v>54.190943126280025</v>
      </c>
      <c r="AB39">
        <v>150</v>
      </c>
      <c r="AC39" s="5">
        <v>0.344423076923076</v>
      </c>
      <c r="AD39" s="5">
        <v>0.42277691219569102</v>
      </c>
      <c r="AE39" s="7">
        <v>555528.86262513802</v>
      </c>
      <c r="AF39" s="6">
        <v>0.93760437757691895</v>
      </c>
      <c r="AG39" s="6">
        <v>55.194051448676397</v>
      </c>
      <c r="AH39" s="6">
        <v>33.881363534151497</v>
      </c>
      <c r="AI39" s="6">
        <v>0.217801095351357</v>
      </c>
      <c r="AJ39" s="6">
        <v>0.19897096562650499</v>
      </c>
      <c r="AK39" s="6">
        <v>5.1712328767123301</v>
      </c>
      <c r="AL39" s="6">
        <v>0.12999999999999901</v>
      </c>
      <c r="AM39" s="6">
        <v>34.217291526548102</v>
      </c>
      <c r="AN39" s="6">
        <v>39.381567376490338</v>
      </c>
      <c r="AO39" s="6">
        <v>84.89</v>
      </c>
      <c r="AP39" s="6">
        <v>50.672708473451898</v>
      </c>
      <c r="AQ39" s="6">
        <v>45.508432623509663</v>
      </c>
      <c r="AR39" s="7">
        <v>1229746.949</v>
      </c>
      <c r="AS39" s="6">
        <v>53</v>
      </c>
      <c r="AT39" s="6">
        <v>158.24250000000001</v>
      </c>
      <c r="AU39" s="6">
        <v>132.44266467768401</v>
      </c>
      <c r="AV39" s="6">
        <v>189.9325</v>
      </c>
      <c r="AW39" s="6">
        <v>166.205352387906</v>
      </c>
      <c r="AX39" s="6">
        <v>29.4906596940539</v>
      </c>
      <c r="AY39" s="7">
        <v>396.35335518346034</v>
      </c>
      <c r="AZ39" s="7">
        <v>211.38845609784551</v>
      </c>
      <c r="BA39" s="7">
        <v>772.88904260774768</v>
      </c>
      <c r="BB39" s="7">
        <v>1107.6755099527104</v>
      </c>
      <c r="BC39" s="6">
        <v>15.0384806545343</v>
      </c>
      <c r="BD39" s="6">
        <v>13.3117689930559</v>
      </c>
      <c r="BE39" s="6">
        <v>0.52</v>
      </c>
      <c r="BF39" s="6">
        <v>1.67058339012449</v>
      </c>
      <c r="BG39" s="6">
        <v>0.86870336286473604</v>
      </c>
      <c r="BH39" s="6">
        <v>12.869685411511901</v>
      </c>
      <c r="BI39" s="6">
        <v>64.825098302878303</v>
      </c>
      <c r="BJ39">
        <v>195</v>
      </c>
      <c r="BK39" s="6">
        <v>0.52086629346765623</v>
      </c>
      <c r="BL39" s="6">
        <v>5.2086629346765623</v>
      </c>
      <c r="BM39" s="6">
        <v>52.086629346765619</v>
      </c>
      <c r="BO39" s="8"/>
      <c r="BP39" s="8"/>
    </row>
    <row r="40" spans="1:68" x14ac:dyDescent="0.2">
      <c r="A40">
        <v>39</v>
      </c>
      <c r="B40" t="s">
        <v>51</v>
      </c>
      <c r="C40" t="s">
        <v>423</v>
      </c>
      <c r="D40" t="s">
        <v>75</v>
      </c>
      <c r="E40" s="5">
        <v>0.4</v>
      </c>
      <c r="F40" s="5">
        <v>0.3</v>
      </c>
      <c r="G40" t="s">
        <v>424</v>
      </c>
      <c r="H40" t="s">
        <v>425</v>
      </c>
      <c r="I40" t="s">
        <v>426</v>
      </c>
      <c r="J40" t="s">
        <v>427</v>
      </c>
      <c r="K40">
        <v>0.94269809999999998</v>
      </c>
      <c r="L40">
        <v>122.9415754</v>
      </c>
      <c r="M40" t="s">
        <v>58</v>
      </c>
      <c r="N40" t="s">
        <v>128</v>
      </c>
      <c r="O40" t="s">
        <v>60</v>
      </c>
      <c r="P40" t="s">
        <v>70</v>
      </c>
      <c r="Q40" t="s">
        <v>71</v>
      </c>
      <c r="R40" t="s">
        <v>63</v>
      </c>
      <c r="S40">
        <v>2022</v>
      </c>
      <c r="T40">
        <v>25</v>
      </c>
      <c r="U40">
        <v>25</v>
      </c>
      <c r="V40">
        <v>2047</v>
      </c>
      <c r="W40">
        <v>10</v>
      </c>
      <c r="X40">
        <v>2037</v>
      </c>
      <c r="Y40" s="8">
        <v>97463924.974209279</v>
      </c>
      <c r="Z40" s="8">
        <v>1.9492784994841856</v>
      </c>
      <c r="AA40" s="8">
        <v>42.022101410118516</v>
      </c>
      <c r="AB40">
        <v>50</v>
      </c>
      <c r="AC40" s="5">
        <v>0.359807692307692</v>
      </c>
      <c r="AD40" s="5">
        <v>0.59</v>
      </c>
      <c r="AE40" s="7">
        <v>258420</v>
      </c>
      <c r="AF40" s="6">
        <v>0.89751147161273903</v>
      </c>
      <c r="AG40" s="6">
        <v>50</v>
      </c>
      <c r="AH40" s="6">
        <v>29.492493957368598</v>
      </c>
      <c r="AI40" s="6">
        <v>0.217801095351357</v>
      </c>
      <c r="AJ40" s="6">
        <v>0.182187965776172</v>
      </c>
      <c r="AK40" s="6">
        <v>5.1712328767123301</v>
      </c>
      <c r="AL40" s="6">
        <v>0.12999999999999901</v>
      </c>
      <c r="AM40" s="6">
        <v>29.8195457431965</v>
      </c>
      <c r="AN40" s="6">
        <v>34.975914799857094</v>
      </c>
      <c r="AO40" s="6">
        <v>67.39</v>
      </c>
      <c r="AP40" s="6">
        <v>37.570454256803501</v>
      </c>
      <c r="AQ40" s="6">
        <v>32.414085200142907</v>
      </c>
      <c r="AR40" s="7">
        <v>2459711.29</v>
      </c>
      <c r="AS40" s="6">
        <v>53</v>
      </c>
      <c r="AT40" s="6">
        <v>158.24250000000001</v>
      </c>
      <c r="AU40" s="6">
        <v>143.22176289151699</v>
      </c>
      <c r="AV40" s="6">
        <v>189.9325</v>
      </c>
      <c r="AW40" s="6">
        <v>178.49423154295701</v>
      </c>
      <c r="AX40" s="6">
        <v>40.3889292345537</v>
      </c>
      <c r="AY40" s="7">
        <v>184.375</v>
      </c>
      <c r="AZ40" s="7">
        <v>98.333333333333343</v>
      </c>
      <c r="BA40" s="7">
        <v>359.53125</v>
      </c>
      <c r="BB40" s="7">
        <v>515.26666666666677</v>
      </c>
      <c r="BC40" s="6">
        <v>15.0384806545343</v>
      </c>
      <c r="BD40" s="6">
        <v>12.197750399584301</v>
      </c>
      <c r="BE40" s="6">
        <v>0.52</v>
      </c>
      <c r="BF40" s="6">
        <v>1.34796642524156</v>
      </c>
      <c r="BG40" s="6">
        <v>0.70094254112561505</v>
      </c>
      <c r="BH40" s="6">
        <v>1.0855633611584601</v>
      </c>
      <c r="BI40" s="6">
        <v>6.1954468254598902</v>
      </c>
      <c r="BJ40">
        <v>65</v>
      </c>
      <c r="BK40" s="6">
        <v>0.23193491449416404</v>
      </c>
      <c r="BL40" s="6">
        <v>2.3193491449416404</v>
      </c>
      <c r="BM40" s="6">
        <v>23.193491449416403</v>
      </c>
      <c r="BO40" s="8"/>
      <c r="BP40" s="8"/>
    </row>
    <row r="41" spans="1:68" x14ac:dyDescent="0.2">
      <c r="A41">
        <v>40</v>
      </c>
      <c r="B41" t="s">
        <v>51</v>
      </c>
      <c r="C41" t="s">
        <v>350</v>
      </c>
      <c r="D41" t="s">
        <v>88</v>
      </c>
      <c r="E41" s="5">
        <v>0.35</v>
      </c>
      <c r="F41" s="5">
        <v>0</v>
      </c>
      <c r="G41" t="s">
        <v>492</v>
      </c>
      <c r="H41" t="s">
        <v>352</v>
      </c>
      <c r="I41" t="s">
        <v>356</v>
      </c>
      <c r="J41" t="s">
        <v>354</v>
      </c>
      <c r="K41">
        <v>0.56437000000000004</v>
      </c>
      <c r="L41">
        <v>101.52345</v>
      </c>
      <c r="M41" t="s">
        <v>58</v>
      </c>
      <c r="N41" t="s">
        <v>59</v>
      </c>
      <c r="O41" t="s">
        <v>60</v>
      </c>
      <c r="P41" t="s">
        <v>70</v>
      </c>
      <c r="Q41" t="s">
        <v>80</v>
      </c>
      <c r="R41" t="s">
        <v>63</v>
      </c>
      <c r="S41">
        <v>2017</v>
      </c>
      <c r="T41">
        <v>25</v>
      </c>
      <c r="U41">
        <v>20</v>
      </c>
      <c r="V41">
        <v>2042</v>
      </c>
      <c r="W41">
        <v>10</v>
      </c>
      <c r="X41">
        <v>2032</v>
      </c>
      <c r="Y41" s="8">
        <v>104375696.9445245</v>
      </c>
      <c r="Z41" s="8">
        <v>0.94886997222295</v>
      </c>
      <c r="AA41" s="8">
        <v>26.207810915883201</v>
      </c>
      <c r="AB41">
        <v>110</v>
      </c>
      <c r="AC41" s="5">
        <v>0.34029411764705803</v>
      </c>
      <c r="AD41" s="5">
        <v>0.42277691219569102</v>
      </c>
      <c r="AE41" s="7">
        <v>407387.83259176789</v>
      </c>
      <c r="AF41" s="6">
        <v>0.97759863798001201</v>
      </c>
      <c r="AG41" s="6">
        <v>55.194051448676397</v>
      </c>
      <c r="AH41" s="6">
        <v>34.297358693902702</v>
      </c>
      <c r="AI41" s="6">
        <v>0.217801095351357</v>
      </c>
      <c r="AJ41" s="6">
        <v>0.211921050292187</v>
      </c>
      <c r="AK41" s="6">
        <v>5.1712328767123301</v>
      </c>
      <c r="AL41" s="6">
        <v>0.12999999999999901</v>
      </c>
      <c r="AM41" s="6">
        <v>34.643057303023603</v>
      </c>
      <c r="AN41" s="6">
        <v>39.810512620907218</v>
      </c>
      <c r="AO41" s="6">
        <v>60.13</v>
      </c>
      <c r="AP41" s="6">
        <v>25.486942696976399</v>
      </c>
      <c r="AQ41" s="6">
        <v>20.319487379092784</v>
      </c>
      <c r="AR41" s="7">
        <v>1815000</v>
      </c>
      <c r="AS41" s="6">
        <v>53</v>
      </c>
      <c r="AT41" s="6">
        <v>158.24250000000001</v>
      </c>
      <c r="AU41" s="6">
        <v>126.681058525523</v>
      </c>
      <c r="AV41" s="6">
        <v>189.9325</v>
      </c>
      <c r="AW41" s="6">
        <v>159.044526008476</v>
      </c>
      <c r="AX41" s="6">
        <v>26.865956888555498</v>
      </c>
      <c r="AY41" s="7">
        <v>290.65912713453758</v>
      </c>
      <c r="AZ41" s="7">
        <v>155.01820113842007</v>
      </c>
      <c r="BA41" s="7">
        <v>566.78529791234826</v>
      </c>
      <c r="BB41" s="7">
        <v>812.29537396532123</v>
      </c>
      <c r="BC41" s="6">
        <v>15.0384806545343</v>
      </c>
      <c r="BD41" s="6">
        <v>14.047607393483601</v>
      </c>
      <c r="BE41" s="6">
        <v>0.57248062015503798</v>
      </c>
      <c r="BF41" s="6">
        <v>1.6759889459966999</v>
      </c>
      <c r="BG41" s="6">
        <v>0.95947119117718305</v>
      </c>
      <c r="BH41" s="6">
        <v>1.8020117027917599</v>
      </c>
      <c r="BI41" s="6">
        <v>9.4838846299771795</v>
      </c>
      <c r="BJ41">
        <v>143</v>
      </c>
      <c r="BK41" s="6">
        <v>0.39826179027134145</v>
      </c>
      <c r="BL41" s="6">
        <v>3.9826179027134145</v>
      </c>
      <c r="BM41" s="6">
        <v>39.826179027134145</v>
      </c>
      <c r="BO41" s="8"/>
      <c r="BP41" s="8"/>
    </row>
    <row r="42" spans="1:68" x14ac:dyDescent="0.2">
      <c r="A42">
        <v>41</v>
      </c>
      <c r="B42" t="s">
        <v>51</v>
      </c>
      <c r="C42" t="s">
        <v>407</v>
      </c>
      <c r="D42" t="s">
        <v>88</v>
      </c>
      <c r="E42" s="5">
        <v>0.35</v>
      </c>
      <c r="F42" s="5">
        <v>-0.11</v>
      </c>
      <c r="G42" t="s">
        <v>408</v>
      </c>
      <c r="H42" t="s">
        <v>409</v>
      </c>
      <c r="I42" t="s">
        <v>544</v>
      </c>
      <c r="J42" t="s">
        <v>411</v>
      </c>
      <c r="K42">
        <v>-1.0068999999999999</v>
      </c>
      <c r="L42">
        <v>103.0821</v>
      </c>
      <c r="M42" t="s">
        <v>58</v>
      </c>
      <c r="N42" t="s">
        <v>69</v>
      </c>
      <c r="O42" t="s">
        <v>69</v>
      </c>
      <c r="P42" t="s">
        <v>70</v>
      </c>
      <c r="Q42" t="s">
        <v>80</v>
      </c>
      <c r="R42" t="s">
        <v>63</v>
      </c>
      <c r="S42">
        <v>2017</v>
      </c>
      <c r="T42">
        <v>30</v>
      </c>
      <c r="U42">
        <v>25</v>
      </c>
      <c r="V42">
        <v>2047</v>
      </c>
      <c r="W42">
        <v>10</v>
      </c>
      <c r="X42">
        <v>2037</v>
      </c>
      <c r="Y42" s="8">
        <v>109701100.22563198</v>
      </c>
      <c r="Z42" s="8">
        <v>1.0970110022563198</v>
      </c>
      <c r="AA42" s="8">
        <v>30.299469644321185</v>
      </c>
      <c r="AB42">
        <v>100</v>
      </c>
      <c r="AC42" s="5">
        <v>0.34029411764705803</v>
      </c>
      <c r="AD42" s="5">
        <v>0.42277691219569102</v>
      </c>
      <c r="AE42" s="7">
        <v>370352.57508342533</v>
      </c>
      <c r="AF42" s="6">
        <v>0.97759863798001201</v>
      </c>
      <c r="AG42" s="6">
        <v>55.194051448676397</v>
      </c>
      <c r="AH42" s="6">
        <v>34.297358693902702</v>
      </c>
      <c r="AI42" s="6">
        <v>0.217801095351357</v>
      </c>
      <c r="AJ42" s="6">
        <v>0.211921050292187</v>
      </c>
      <c r="AK42" s="6">
        <v>5.1712328767123301</v>
      </c>
      <c r="AL42" s="6">
        <v>0.12999999999999901</v>
      </c>
      <c r="AM42" s="6">
        <v>34.643057303023603</v>
      </c>
      <c r="AN42" s="6">
        <v>39.810512620907218</v>
      </c>
      <c r="AO42" s="6">
        <v>64.13</v>
      </c>
      <c r="AP42" s="6">
        <v>29.486942696976392</v>
      </c>
      <c r="AQ42" s="6">
        <v>24.319487379092777</v>
      </c>
      <c r="AR42" s="7">
        <v>1454261.2960000001</v>
      </c>
      <c r="AS42" s="6">
        <v>53</v>
      </c>
      <c r="AT42" s="6">
        <v>158.24250000000001</v>
      </c>
      <c r="AU42" s="6">
        <v>126.681058525523</v>
      </c>
      <c r="AV42" s="6">
        <v>189.9325</v>
      </c>
      <c r="AW42" s="6">
        <v>159.044526008476</v>
      </c>
      <c r="AX42" s="6">
        <v>26.865956888555498</v>
      </c>
      <c r="AY42" s="7">
        <v>264.23557012230685</v>
      </c>
      <c r="AZ42" s="7">
        <v>140.92563739856368</v>
      </c>
      <c r="BA42" s="7">
        <v>515.25936173849834</v>
      </c>
      <c r="BB42" s="7">
        <v>738.45033996847371</v>
      </c>
      <c r="BC42" s="6">
        <v>15.0384806545343</v>
      </c>
      <c r="BD42" s="6">
        <v>14.047607393483601</v>
      </c>
      <c r="BE42" s="6">
        <v>0.57248062015503798</v>
      </c>
      <c r="BF42" s="6">
        <v>1.26337444254835</v>
      </c>
      <c r="BG42" s="6">
        <v>0.72325738435810605</v>
      </c>
      <c r="BH42" s="6">
        <v>14.9309539430794</v>
      </c>
      <c r="BI42" s="6">
        <v>56.681469925437497</v>
      </c>
      <c r="BJ42">
        <v>130</v>
      </c>
      <c r="BK42" s="6">
        <v>0.36205617297394671</v>
      </c>
      <c r="BL42" s="6">
        <v>3.620561729739467</v>
      </c>
      <c r="BM42" s="6">
        <v>36.205617297394667</v>
      </c>
      <c r="BO42" s="8"/>
      <c r="BP42" s="8"/>
    </row>
    <row r="43" spans="1:68" x14ac:dyDescent="0.2">
      <c r="A43">
        <v>42</v>
      </c>
      <c r="B43" t="s">
        <v>51</v>
      </c>
      <c r="C43" t="s">
        <v>313</v>
      </c>
      <c r="D43" t="s">
        <v>53</v>
      </c>
      <c r="E43" s="5">
        <v>0.59</v>
      </c>
      <c r="F43" s="5">
        <v>0.98</v>
      </c>
      <c r="G43" t="s">
        <v>334</v>
      </c>
      <c r="H43" t="s">
        <v>335</v>
      </c>
      <c r="I43" t="s">
        <v>336</v>
      </c>
      <c r="J43" t="s">
        <v>337</v>
      </c>
      <c r="K43">
        <v>-7.7144599999999999</v>
      </c>
      <c r="L43">
        <v>113.58326</v>
      </c>
      <c r="M43" t="s">
        <v>58</v>
      </c>
      <c r="N43" t="s">
        <v>128</v>
      </c>
      <c r="O43" t="s">
        <v>60</v>
      </c>
      <c r="P43" t="s">
        <v>61</v>
      </c>
      <c r="Q43" t="s">
        <v>62</v>
      </c>
      <c r="R43" t="s">
        <v>63</v>
      </c>
      <c r="S43">
        <v>2012</v>
      </c>
      <c r="T43">
        <v>30</v>
      </c>
      <c r="U43">
        <v>20</v>
      </c>
      <c r="V43">
        <v>2042</v>
      </c>
      <c r="W43">
        <v>10</v>
      </c>
      <c r="X43">
        <v>2032</v>
      </c>
      <c r="Y43" s="8">
        <v>631814549.87437296</v>
      </c>
      <c r="Z43" s="8">
        <v>0.76583581802954304</v>
      </c>
      <c r="AA43" s="8">
        <v>12.7748791565032</v>
      </c>
      <c r="AB43">
        <v>825</v>
      </c>
      <c r="AC43" s="5">
        <v>0.34458333333333302</v>
      </c>
      <c r="AD43" s="5">
        <v>0.71032356416787101</v>
      </c>
      <c r="AE43" s="7">
        <v>5133508.3982412042</v>
      </c>
      <c r="AF43" s="6">
        <v>0.96342640594266504</v>
      </c>
      <c r="AG43" s="6">
        <v>60.014224166964603</v>
      </c>
      <c r="AH43" s="6">
        <v>40.6223572060753</v>
      </c>
      <c r="AI43" s="6">
        <v>0.217801095351357</v>
      </c>
      <c r="AJ43" s="6">
        <v>0.23998688182295799</v>
      </c>
      <c r="AK43" s="6">
        <v>4.7031963470319598</v>
      </c>
      <c r="AL43" s="6">
        <v>0.12</v>
      </c>
      <c r="AM43" s="6">
        <v>40.956029736821101</v>
      </c>
      <c r="AN43" s="6">
        <v>45.685540434930218</v>
      </c>
      <c r="AO43" s="6">
        <v>53.17</v>
      </c>
      <c r="AP43" s="6">
        <v>12.213970263178901</v>
      </c>
      <c r="AQ43" s="6">
        <v>7.484459565069784</v>
      </c>
      <c r="AR43" s="7">
        <v>1202228</v>
      </c>
      <c r="AS43" s="6">
        <v>53</v>
      </c>
      <c r="AT43" s="6">
        <v>158.24250000000001</v>
      </c>
      <c r="AU43" s="6">
        <v>122.088960913311</v>
      </c>
      <c r="AV43" s="6">
        <v>189.9325</v>
      </c>
      <c r="AW43" s="6">
        <v>154.908873593073</v>
      </c>
      <c r="AX43" s="6">
        <v>16.639115994529099</v>
      </c>
      <c r="AY43" s="7">
        <v>3662.6058777405851</v>
      </c>
      <c r="AZ43" s="7">
        <v>1953.3898014616454</v>
      </c>
      <c r="BA43" s="7">
        <v>7142.0814615941408</v>
      </c>
      <c r="BB43" s="7">
        <v>10235.762559659022</v>
      </c>
      <c r="BC43" s="6">
        <v>15.0384806545343</v>
      </c>
      <c r="BD43" s="6">
        <v>15.7434666467152</v>
      </c>
      <c r="BE43" s="6">
        <v>0.47</v>
      </c>
      <c r="BF43" s="6">
        <v>7.39264442357128</v>
      </c>
      <c r="BG43" s="6">
        <v>3.4745428790784998</v>
      </c>
      <c r="BH43" s="6">
        <v>3.90619206785072</v>
      </c>
      <c r="BI43" s="6">
        <v>5.1738961315671901</v>
      </c>
      <c r="BJ43">
        <v>1072.5</v>
      </c>
      <c r="BK43" s="6">
        <v>4.9457575459940104</v>
      </c>
      <c r="BL43" s="6">
        <v>49.457575459940102</v>
      </c>
      <c r="BM43" s="6">
        <v>494.57575459940102</v>
      </c>
      <c r="BO43" s="8"/>
      <c r="BP43" s="8"/>
    </row>
    <row r="44" spans="1:68" x14ac:dyDescent="0.2">
      <c r="A44">
        <v>43</v>
      </c>
      <c r="B44" t="s">
        <v>51</v>
      </c>
      <c r="C44" t="s">
        <v>103</v>
      </c>
      <c r="D44" t="s">
        <v>88</v>
      </c>
      <c r="E44" s="5">
        <v>0.35</v>
      </c>
      <c r="F44" s="5">
        <v>1.44</v>
      </c>
      <c r="G44" t="s">
        <v>341</v>
      </c>
      <c r="H44" t="s">
        <v>172</v>
      </c>
      <c r="I44" t="s">
        <v>177</v>
      </c>
      <c r="J44" t="s">
        <v>174</v>
      </c>
      <c r="K44">
        <v>-3.7321298999999999</v>
      </c>
      <c r="L44">
        <v>103.797527</v>
      </c>
      <c r="M44" t="s">
        <v>58</v>
      </c>
      <c r="N44" t="s">
        <v>59</v>
      </c>
      <c r="O44" t="s">
        <v>178</v>
      </c>
      <c r="P44" t="s">
        <v>61</v>
      </c>
      <c r="Q44" t="s">
        <v>71</v>
      </c>
      <c r="R44" t="s">
        <v>63</v>
      </c>
      <c r="S44">
        <v>1994</v>
      </c>
      <c r="T44">
        <v>35</v>
      </c>
      <c r="U44">
        <v>7</v>
      </c>
      <c r="V44">
        <v>2029</v>
      </c>
      <c r="W44">
        <v>7</v>
      </c>
      <c r="X44">
        <v>2022</v>
      </c>
      <c r="Y44" s="8">
        <v>22342646.209645629</v>
      </c>
      <c r="Z44" s="8">
        <v>0.34373301860993272</v>
      </c>
      <c r="AA44" s="8">
        <v>8.1199044472937487</v>
      </c>
      <c r="AB44">
        <v>65</v>
      </c>
      <c r="AC44" s="5">
        <v>0.30596153846153801</v>
      </c>
      <c r="AD44" s="5">
        <v>0.58669322733791496</v>
      </c>
      <c r="AE44" s="7">
        <v>334063.12364620878</v>
      </c>
      <c r="AF44" s="6">
        <v>1.17667658755476</v>
      </c>
      <c r="AG44" s="6">
        <v>55.194051448676397</v>
      </c>
      <c r="AH44" s="6">
        <v>42.017808977376497</v>
      </c>
      <c r="AI44" s="6">
        <v>0.217801095351357</v>
      </c>
      <c r="AJ44" s="6">
        <v>0.28168956631118203</v>
      </c>
      <c r="AK44" s="6">
        <v>5.1712328767123301</v>
      </c>
      <c r="AL44" s="6">
        <v>0.12999999999999901</v>
      </c>
      <c r="AM44" s="6">
        <v>42.406516877438598</v>
      </c>
      <c r="AN44" s="6">
        <v>47.60073142040001</v>
      </c>
      <c r="AO44" s="6">
        <v>51.854000000000006</v>
      </c>
      <c r="AP44" s="6">
        <v>9.4474831225614082</v>
      </c>
      <c r="AQ44" s="6">
        <v>4.2532685795999967</v>
      </c>
      <c r="AR44" s="7">
        <v>1227396.5336</v>
      </c>
      <c r="AS44" s="6">
        <v>53</v>
      </c>
      <c r="AT44" s="6">
        <v>158.24250000000001</v>
      </c>
      <c r="AU44" s="6">
        <v>98.597955994094306</v>
      </c>
      <c r="AV44" s="6">
        <v>189.9325</v>
      </c>
      <c r="AW44" s="6">
        <v>125.497403109478</v>
      </c>
      <c r="AX44" s="6">
        <v>10.1781475801961</v>
      </c>
      <c r="AY44" s="7">
        <v>238.34412360602798</v>
      </c>
      <c r="AZ44" s="7">
        <v>127.11686592321492</v>
      </c>
      <c r="BA44" s="7">
        <v>464.77104103175452</v>
      </c>
      <c r="BB44" s="7">
        <v>666.09237743764618</v>
      </c>
      <c r="BC44" s="6">
        <v>15.0384806545343</v>
      </c>
      <c r="BD44" s="6">
        <v>18.805899349786799</v>
      </c>
      <c r="BE44" s="6">
        <v>0.52</v>
      </c>
      <c r="BF44" s="6">
        <v>1.30668398106015</v>
      </c>
      <c r="BG44" s="6">
        <v>0.67947567015128096</v>
      </c>
      <c r="BH44" s="6">
        <v>19.269900457138299</v>
      </c>
      <c r="BI44" s="6">
        <v>44.251868848584401</v>
      </c>
      <c r="BJ44">
        <v>84.5</v>
      </c>
      <c r="BK44" s="6">
        <v>0.39308425635990479</v>
      </c>
      <c r="BL44" s="6">
        <v>2.7515897945193335</v>
      </c>
      <c r="BM44" s="6">
        <v>27.515897945193334</v>
      </c>
      <c r="BO44" s="8"/>
      <c r="BP44" s="8"/>
    </row>
    <row r="45" spans="1:68" x14ac:dyDescent="0.2">
      <c r="A45">
        <v>44</v>
      </c>
      <c r="B45" t="s">
        <v>51</v>
      </c>
      <c r="C45" t="s">
        <v>103</v>
      </c>
      <c r="D45" t="s">
        <v>88</v>
      </c>
      <c r="E45" s="5">
        <v>0.35</v>
      </c>
      <c r="F45" s="5">
        <v>1.44</v>
      </c>
      <c r="G45" t="s">
        <v>341</v>
      </c>
      <c r="H45" t="s">
        <v>172</v>
      </c>
      <c r="I45" t="s">
        <v>179</v>
      </c>
      <c r="J45" t="s">
        <v>174</v>
      </c>
      <c r="K45">
        <v>-3.7321298999999999</v>
      </c>
      <c r="L45">
        <v>103.797527</v>
      </c>
      <c r="M45" t="s">
        <v>58</v>
      </c>
      <c r="N45" t="s">
        <v>59</v>
      </c>
      <c r="O45" t="s">
        <v>178</v>
      </c>
      <c r="P45" t="s">
        <v>61</v>
      </c>
      <c r="Q45" t="s">
        <v>71</v>
      </c>
      <c r="R45" t="s">
        <v>63</v>
      </c>
      <c r="S45">
        <v>1994</v>
      </c>
      <c r="T45">
        <v>35</v>
      </c>
      <c r="U45">
        <v>7</v>
      </c>
      <c r="V45">
        <v>2029</v>
      </c>
      <c r="W45">
        <v>7</v>
      </c>
      <c r="X45">
        <v>2022</v>
      </c>
      <c r="Y45" s="8">
        <v>22342646.209645629</v>
      </c>
      <c r="Z45" s="8">
        <v>0.34373301860993272</v>
      </c>
      <c r="AA45" s="8">
        <v>8.1199044472937487</v>
      </c>
      <c r="AB45">
        <v>65</v>
      </c>
      <c r="AC45" s="5">
        <v>0.30596153846153801</v>
      </c>
      <c r="AD45" s="5">
        <v>0.58669322733791496</v>
      </c>
      <c r="AE45" s="7">
        <v>334063.12364620878</v>
      </c>
      <c r="AF45" s="6">
        <v>1.17667658755476</v>
      </c>
      <c r="AG45" s="6">
        <v>55.194051448676397</v>
      </c>
      <c r="AH45" s="6">
        <v>42.017808977376497</v>
      </c>
      <c r="AI45" s="6">
        <v>0.217801095351357</v>
      </c>
      <c r="AJ45" s="6">
        <v>0.28168956631118203</v>
      </c>
      <c r="AK45" s="6">
        <v>5.1712328767123301</v>
      </c>
      <c r="AL45" s="6">
        <v>0.12999999999999901</v>
      </c>
      <c r="AM45" s="6">
        <v>42.406516877438598</v>
      </c>
      <c r="AN45" s="6">
        <v>47.60073142040001</v>
      </c>
      <c r="AO45" s="6">
        <v>51.854000000000006</v>
      </c>
      <c r="AP45" s="6">
        <v>9.4474831225614082</v>
      </c>
      <c r="AQ45" s="6">
        <v>4.2532685795999967</v>
      </c>
      <c r="AR45" s="7">
        <v>1227396.5336</v>
      </c>
      <c r="AS45" s="6">
        <v>53</v>
      </c>
      <c r="AT45" s="6">
        <v>158.24250000000001</v>
      </c>
      <c r="AU45" s="6">
        <v>98.597955994094306</v>
      </c>
      <c r="AV45" s="6">
        <v>189.9325</v>
      </c>
      <c r="AW45" s="6">
        <v>125.497403109478</v>
      </c>
      <c r="AX45" s="6">
        <v>10.1781475801961</v>
      </c>
      <c r="AY45" s="7">
        <v>238.34412360602798</v>
      </c>
      <c r="AZ45" s="7">
        <v>127.11686592321492</v>
      </c>
      <c r="BA45" s="7">
        <v>464.77104103175452</v>
      </c>
      <c r="BB45" s="7">
        <v>666.09237743764618</v>
      </c>
      <c r="BC45" s="6">
        <v>15.0384806545343</v>
      </c>
      <c r="BD45" s="6">
        <v>18.805899349786799</v>
      </c>
      <c r="BE45" s="6">
        <v>0.52</v>
      </c>
      <c r="BF45" s="6">
        <v>1.30668398106015</v>
      </c>
      <c r="BG45" s="6">
        <v>0.67947567015128096</v>
      </c>
      <c r="BH45" s="6">
        <v>19.269900457138299</v>
      </c>
      <c r="BI45" s="6">
        <v>44.251868848584401</v>
      </c>
      <c r="BJ45">
        <v>84.5</v>
      </c>
      <c r="BK45" s="6">
        <v>0.39308425635990479</v>
      </c>
      <c r="BL45" s="6">
        <v>2.7515897945193335</v>
      </c>
      <c r="BM45" s="6">
        <v>27.515897945193334</v>
      </c>
      <c r="BO45" s="8"/>
      <c r="BP45" s="8"/>
    </row>
    <row r="46" spans="1:68" x14ac:dyDescent="0.2">
      <c r="A46">
        <v>45</v>
      </c>
      <c r="B46" t="s">
        <v>51</v>
      </c>
      <c r="C46" t="s">
        <v>545</v>
      </c>
      <c r="D46" t="s">
        <v>545</v>
      </c>
      <c r="E46" s="5">
        <v>-0.05</v>
      </c>
      <c r="F46" s="5">
        <v>-0.05</v>
      </c>
      <c r="G46" t="s">
        <v>546</v>
      </c>
      <c r="H46" t="s">
        <v>547</v>
      </c>
      <c r="I46" t="s">
        <v>548</v>
      </c>
      <c r="J46" t="s">
        <v>549</v>
      </c>
      <c r="K46">
        <v>-1.56606</v>
      </c>
      <c r="L46">
        <v>127.415933</v>
      </c>
      <c r="M46" t="s">
        <v>58</v>
      </c>
      <c r="N46" t="s">
        <v>69</v>
      </c>
      <c r="O46" t="s">
        <v>69</v>
      </c>
      <c r="P46" t="s">
        <v>70</v>
      </c>
      <c r="Q46" t="s">
        <v>71</v>
      </c>
      <c r="R46" t="s">
        <v>63</v>
      </c>
      <c r="S46">
        <v>2019</v>
      </c>
      <c r="T46">
        <v>30</v>
      </c>
      <c r="U46">
        <v>27</v>
      </c>
      <c r="V46">
        <v>2049</v>
      </c>
      <c r="W46">
        <v>10</v>
      </c>
      <c r="X46">
        <v>2039</v>
      </c>
      <c r="Y46" s="8">
        <v>307775446.48779988</v>
      </c>
      <c r="Z46" s="8">
        <v>6.1555089297559977</v>
      </c>
      <c r="AA46" s="8">
        <v>112.34842550582458</v>
      </c>
      <c r="AB46">
        <v>50</v>
      </c>
      <c r="AC46" s="5">
        <v>0.35403846153846102</v>
      </c>
      <c r="AD46" s="5">
        <v>0.68569716242661305</v>
      </c>
      <c r="AE46" s="7">
        <v>300335.35714285652</v>
      </c>
      <c r="AF46" s="6">
        <v>0.91213793247974995</v>
      </c>
      <c r="AG46" s="6">
        <v>60.054887228102103</v>
      </c>
      <c r="AH46" s="6">
        <v>35.794515838054302</v>
      </c>
      <c r="AI46" s="6">
        <v>0.217801095351357</v>
      </c>
      <c r="AJ46" s="6">
        <v>0.18822360370765601</v>
      </c>
      <c r="AK46" s="6">
        <v>5.1712328767123301</v>
      </c>
      <c r="AL46" s="6">
        <v>0.12999999999999901</v>
      </c>
      <c r="AM46" s="6">
        <v>36.124805057384201</v>
      </c>
      <c r="AN46" s="6">
        <v>41.283972318474284</v>
      </c>
      <c r="AO46" s="6">
        <v>138.46</v>
      </c>
      <c r="AP46" s="6">
        <v>102.3351949426158</v>
      </c>
      <c r="AQ46" s="6">
        <v>97.176027681525724</v>
      </c>
      <c r="AR46" s="7">
        <v>4385585</v>
      </c>
      <c r="AS46" s="6">
        <v>53</v>
      </c>
      <c r="AT46" s="6">
        <v>158.24250000000001</v>
      </c>
      <c r="AU46" s="6">
        <v>134.036528421236</v>
      </c>
      <c r="AV46" s="6">
        <v>189.9325</v>
      </c>
      <c r="AW46" s="6">
        <v>168.742829219719</v>
      </c>
      <c r="AX46" s="6">
        <v>27.261733062662401</v>
      </c>
      <c r="AY46" s="7">
        <v>214.28036325831656</v>
      </c>
      <c r="AZ46" s="7">
        <v>114.28286040443551</v>
      </c>
      <c r="BA46" s="7">
        <v>417.84670835371725</v>
      </c>
      <c r="BB46" s="7">
        <v>598.84218851924209</v>
      </c>
      <c r="BC46" s="6">
        <v>15.0384806545343</v>
      </c>
      <c r="BD46" s="6">
        <v>12.598521540422601</v>
      </c>
      <c r="BE46" s="6">
        <v>0.57248062015503798</v>
      </c>
      <c r="BF46" s="6">
        <v>54.274499112516096</v>
      </c>
      <c r="BG46" s="6">
        <v>31.071098910537302</v>
      </c>
      <c r="BH46" s="6">
        <v>0.95335023509386196</v>
      </c>
      <c r="BI46" s="6">
        <v>3.4874889639823001</v>
      </c>
      <c r="BJ46">
        <v>65</v>
      </c>
      <c r="BK46" s="6">
        <v>0.27394727171485245</v>
      </c>
      <c r="BL46" s="6">
        <v>2.7394727171485247</v>
      </c>
      <c r="BM46" s="6">
        <v>27.394727171485247</v>
      </c>
      <c r="BO46" s="8"/>
      <c r="BP46" s="8"/>
    </row>
    <row r="47" spans="1:68" x14ac:dyDescent="0.2">
      <c r="A47">
        <v>46</v>
      </c>
      <c r="B47" t="s">
        <v>51</v>
      </c>
      <c r="C47" t="s">
        <v>545</v>
      </c>
      <c r="D47" t="s">
        <v>545</v>
      </c>
      <c r="E47" s="5">
        <v>-0.05</v>
      </c>
      <c r="F47" s="5">
        <v>-0.05</v>
      </c>
      <c r="G47" t="s">
        <v>546</v>
      </c>
      <c r="H47" t="s">
        <v>547</v>
      </c>
      <c r="I47" t="s">
        <v>550</v>
      </c>
      <c r="J47" t="s">
        <v>549</v>
      </c>
      <c r="K47">
        <v>-1.56606</v>
      </c>
      <c r="L47">
        <v>127.415933</v>
      </c>
      <c r="M47" t="s">
        <v>58</v>
      </c>
      <c r="N47" t="s">
        <v>69</v>
      </c>
      <c r="O47" t="s">
        <v>69</v>
      </c>
      <c r="P47" t="s">
        <v>70</v>
      </c>
      <c r="Q47" t="s">
        <v>71</v>
      </c>
      <c r="R47" t="s">
        <v>63</v>
      </c>
      <c r="S47">
        <v>2019</v>
      </c>
      <c r="T47">
        <v>30</v>
      </c>
      <c r="U47">
        <v>27</v>
      </c>
      <c r="V47">
        <v>2049</v>
      </c>
      <c r="W47">
        <v>10</v>
      </c>
      <c r="X47">
        <v>2039</v>
      </c>
      <c r="Y47" s="8">
        <v>307775446.48779988</v>
      </c>
      <c r="Z47" s="8">
        <v>6.1555089297559977</v>
      </c>
      <c r="AA47" s="8">
        <v>112.34842550582458</v>
      </c>
      <c r="AB47">
        <v>50</v>
      </c>
      <c r="AC47" s="5">
        <v>0.35403846153846102</v>
      </c>
      <c r="AD47" s="5">
        <v>0.68569716242661305</v>
      </c>
      <c r="AE47" s="7">
        <v>300335.35714285652</v>
      </c>
      <c r="AF47" s="6">
        <v>0.91213793247974995</v>
      </c>
      <c r="AG47" s="6">
        <v>60.054887228102103</v>
      </c>
      <c r="AH47" s="6">
        <v>35.794515838054302</v>
      </c>
      <c r="AI47" s="6">
        <v>0.217801095351357</v>
      </c>
      <c r="AJ47" s="6">
        <v>0.18822360370765601</v>
      </c>
      <c r="AK47" s="6">
        <v>5.1712328767123301</v>
      </c>
      <c r="AL47" s="6">
        <v>0.12999999999999901</v>
      </c>
      <c r="AM47" s="6">
        <v>36.124805057384201</v>
      </c>
      <c r="AN47" s="6">
        <v>41.283972318474284</v>
      </c>
      <c r="AO47" s="6">
        <v>138.46</v>
      </c>
      <c r="AP47" s="6">
        <v>102.3351949426158</v>
      </c>
      <c r="AQ47" s="6">
        <v>97.176027681525724</v>
      </c>
      <c r="AR47" s="7">
        <v>4385585</v>
      </c>
      <c r="AS47" s="6">
        <v>53</v>
      </c>
      <c r="AT47" s="6">
        <v>158.24250000000001</v>
      </c>
      <c r="AU47" s="6">
        <v>134.036528421236</v>
      </c>
      <c r="AV47" s="6">
        <v>189.9325</v>
      </c>
      <c r="AW47" s="6">
        <v>168.742829219719</v>
      </c>
      <c r="AX47" s="6">
        <v>27.261733062662401</v>
      </c>
      <c r="AY47" s="7">
        <v>214.28036325831656</v>
      </c>
      <c r="AZ47" s="7">
        <v>114.28286040443551</v>
      </c>
      <c r="BA47" s="7">
        <v>417.84670835371725</v>
      </c>
      <c r="BB47" s="7">
        <v>598.84218851924209</v>
      </c>
      <c r="BC47" s="6">
        <v>15.0384806545343</v>
      </c>
      <c r="BD47" s="6">
        <v>12.598521540422601</v>
      </c>
      <c r="BE47" s="6">
        <v>0.57248062015503798</v>
      </c>
      <c r="BF47" s="6">
        <v>54.274499112516096</v>
      </c>
      <c r="BG47" s="6">
        <v>31.071098910537302</v>
      </c>
      <c r="BH47" s="6">
        <v>0.95335023509386296</v>
      </c>
      <c r="BI47" s="6">
        <v>3.4874889639823001</v>
      </c>
      <c r="BJ47">
        <v>65</v>
      </c>
      <c r="BK47" s="6">
        <v>0.27394727171485245</v>
      </c>
      <c r="BL47" s="6">
        <v>2.7394727171485247</v>
      </c>
      <c r="BM47" s="6">
        <v>27.394727171485247</v>
      </c>
      <c r="BO47" s="8"/>
      <c r="BP47" s="8"/>
    </row>
    <row r="48" spans="1:68" x14ac:dyDescent="0.2">
      <c r="A48">
        <v>47</v>
      </c>
      <c r="B48" t="s">
        <v>51</v>
      </c>
      <c r="C48" t="s">
        <v>283</v>
      </c>
      <c r="D48" t="s">
        <v>88</v>
      </c>
      <c r="E48" s="5">
        <v>0.35</v>
      </c>
      <c r="F48" s="5">
        <v>1.44</v>
      </c>
      <c r="G48" t="s">
        <v>405</v>
      </c>
      <c r="H48" t="s">
        <v>338</v>
      </c>
      <c r="I48" t="s">
        <v>339</v>
      </c>
      <c r="J48" t="s">
        <v>340</v>
      </c>
      <c r="K48">
        <v>4.1207099999999999</v>
      </c>
      <c r="L48">
        <v>98.258229999999998</v>
      </c>
      <c r="M48" t="s">
        <v>58</v>
      </c>
      <c r="N48" t="s">
        <v>69</v>
      </c>
      <c r="O48" t="s">
        <v>69</v>
      </c>
      <c r="P48" t="s">
        <v>70</v>
      </c>
      <c r="Q48" t="s">
        <v>80</v>
      </c>
      <c r="R48" t="s">
        <v>63</v>
      </c>
      <c r="S48">
        <v>2015</v>
      </c>
      <c r="T48">
        <v>30</v>
      </c>
      <c r="U48">
        <v>23</v>
      </c>
      <c r="V48">
        <v>2045</v>
      </c>
      <c r="W48">
        <v>10</v>
      </c>
      <c r="X48">
        <v>2035</v>
      </c>
      <c r="Y48" s="8">
        <v>236504224.78192756</v>
      </c>
      <c r="Z48" s="8">
        <v>1.0750192035542161</v>
      </c>
      <c r="AA48" s="8">
        <v>29.178699540991655</v>
      </c>
      <c r="AB48">
        <v>220</v>
      </c>
      <c r="AC48" s="5">
        <v>0.33441176470588202</v>
      </c>
      <c r="AD48" s="5">
        <v>0.42277691219569102</v>
      </c>
      <c r="AE48" s="7">
        <v>814775.66518353578</v>
      </c>
      <c r="AF48" s="6">
        <v>0.99479804160761898</v>
      </c>
      <c r="AG48" s="6">
        <v>55.194051448676397</v>
      </c>
      <c r="AH48" s="6">
        <v>34.883543335850199</v>
      </c>
      <c r="AI48" s="6">
        <v>0.217801095351357</v>
      </c>
      <c r="AJ48" s="6">
        <v>0.21954350411416801</v>
      </c>
      <c r="AK48" s="6">
        <v>5.1712328767123301</v>
      </c>
      <c r="AL48" s="6">
        <v>0.12999999999999901</v>
      </c>
      <c r="AM48" s="6">
        <v>35.2330868399644</v>
      </c>
      <c r="AN48" s="6">
        <v>40.404319716676696</v>
      </c>
      <c r="AO48" s="6">
        <v>64.13</v>
      </c>
      <c r="AP48" s="6">
        <v>28.896913160035595</v>
      </c>
      <c r="AQ48" s="6">
        <v>23.7256802833233</v>
      </c>
      <c r="AR48" s="7">
        <v>1306584.574</v>
      </c>
      <c r="AS48" s="6">
        <v>53</v>
      </c>
      <c r="AT48" s="6">
        <v>158.24250000000001</v>
      </c>
      <c r="AU48" s="6">
        <v>123.903128479035</v>
      </c>
      <c r="AV48" s="6">
        <v>189.9325</v>
      </c>
      <c r="AW48" s="6">
        <v>155.70619503393999</v>
      </c>
      <c r="AX48" s="6">
        <v>25.135748135765802</v>
      </c>
      <c r="AY48" s="7">
        <v>581.31825426907517</v>
      </c>
      <c r="AZ48" s="7">
        <v>310.03640227684014</v>
      </c>
      <c r="BA48" s="7">
        <v>1133.5705958246965</v>
      </c>
      <c r="BB48" s="7">
        <v>1624.5907479306425</v>
      </c>
      <c r="BC48" s="6">
        <v>15.0384806545343</v>
      </c>
      <c r="BD48" s="6">
        <v>14.5461983354041</v>
      </c>
      <c r="BE48" s="6">
        <v>0.57248062015503798</v>
      </c>
      <c r="BF48" s="6">
        <v>1.3800137392496299</v>
      </c>
      <c r="BG48" s="6">
        <v>0.79003112126810704</v>
      </c>
      <c r="BH48" s="6">
        <v>1.7436722678689101</v>
      </c>
      <c r="BI48" s="6">
        <v>11.3640707611079</v>
      </c>
      <c r="BJ48">
        <v>286</v>
      </c>
      <c r="BK48" s="6">
        <v>0.81053723607412642</v>
      </c>
      <c r="BL48" s="6">
        <v>8.1053723607412635</v>
      </c>
      <c r="BM48" s="6">
        <v>81.053723607412635</v>
      </c>
      <c r="BO48" s="8"/>
      <c r="BP48" s="8"/>
    </row>
    <row r="49" spans="1:68" x14ac:dyDescent="0.2">
      <c r="A49">
        <v>48</v>
      </c>
      <c r="B49" t="s">
        <v>51</v>
      </c>
      <c r="C49" t="s">
        <v>150</v>
      </c>
      <c r="D49" t="s">
        <v>151</v>
      </c>
      <c r="E49" s="5">
        <v>0.4</v>
      </c>
      <c r="F49" s="5">
        <v>0.27</v>
      </c>
      <c r="G49" t="s">
        <v>388</v>
      </c>
      <c r="H49" t="s">
        <v>389</v>
      </c>
      <c r="I49" t="s">
        <v>390</v>
      </c>
      <c r="J49" t="s">
        <v>391</v>
      </c>
      <c r="K49">
        <v>-5.6178809999999997</v>
      </c>
      <c r="L49">
        <v>119.55118950000001</v>
      </c>
      <c r="M49" t="s">
        <v>58</v>
      </c>
      <c r="N49" t="s">
        <v>69</v>
      </c>
      <c r="O49" t="s">
        <v>69</v>
      </c>
      <c r="P49" t="s">
        <v>70</v>
      </c>
      <c r="Q49" t="s">
        <v>71</v>
      </c>
      <c r="R49" t="s">
        <v>63</v>
      </c>
      <c r="S49">
        <v>2011</v>
      </c>
      <c r="T49">
        <v>30</v>
      </c>
      <c r="U49">
        <v>19</v>
      </c>
      <c r="V49">
        <v>2041</v>
      </c>
      <c r="W49">
        <v>10</v>
      </c>
      <c r="X49">
        <v>2031</v>
      </c>
      <c r="Y49" s="8">
        <v>242821246.21036008</v>
      </c>
      <c r="Z49" s="8">
        <v>1.9425699696828806</v>
      </c>
      <c r="AA49" s="8">
        <v>35.262355055638118</v>
      </c>
      <c r="AB49">
        <v>125</v>
      </c>
      <c r="AC49" s="5">
        <v>0.33865384615384603</v>
      </c>
      <c r="AD49" s="5">
        <v>0.65948483401478297</v>
      </c>
      <c r="AE49" s="7">
        <v>722135.89324618736</v>
      </c>
      <c r="AF49" s="6">
        <v>0.95357847190872502</v>
      </c>
      <c r="AG49" s="6">
        <v>56.767961132673399</v>
      </c>
      <c r="AH49" s="6">
        <v>35.398710152962501</v>
      </c>
      <c r="AI49" s="6">
        <v>0.217801095351357</v>
      </c>
      <c r="AJ49" s="6">
        <v>0.20586719717919999</v>
      </c>
      <c r="AK49" s="6">
        <v>5.1712328767123301</v>
      </c>
      <c r="AL49" s="6">
        <v>0.12999999999999901</v>
      </c>
      <c r="AM49" s="6">
        <v>35.738176427015397</v>
      </c>
      <c r="AN49" s="6">
        <v>40.90581022685403</v>
      </c>
      <c r="AO49" s="6">
        <v>69.23</v>
      </c>
      <c r="AP49" s="6">
        <v>33.491823572984607</v>
      </c>
      <c r="AQ49" s="6">
        <v>28.324189773145974</v>
      </c>
      <c r="AR49" s="7">
        <v>1781706.2379999999</v>
      </c>
      <c r="AS49" s="6">
        <v>53</v>
      </c>
      <c r="AT49" s="6">
        <v>158.24250000000001</v>
      </c>
      <c r="AU49" s="6">
        <v>128.637675557091</v>
      </c>
      <c r="AV49" s="6">
        <v>189.9325</v>
      </c>
      <c r="AW49" s="6">
        <v>161.83419541435501</v>
      </c>
      <c r="AX49" s="6">
        <v>25.978944871001602</v>
      </c>
      <c r="AY49" s="7">
        <v>515.2225265740492</v>
      </c>
      <c r="AZ49" s="7">
        <v>274.78534750615961</v>
      </c>
      <c r="BA49" s="7">
        <v>1004.6839268193959</v>
      </c>
      <c r="BB49" s="7">
        <v>1439.8752209322763</v>
      </c>
      <c r="BC49" s="6">
        <v>15.0384806545343</v>
      </c>
      <c r="BD49" s="6">
        <v>13.769181816909899</v>
      </c>
      <c r="BE49" s="6">
        <v>0.52</v>
      </c>
      <c r="BF49" s="6">
        <v>2.4282670487286802</v>
      </c>
      <c r="BG49" s="6">
        <v>1.26269886533891</v>
      </c>
      <c r="BH49" s="6">
        <v>13.403418889129201</v>
      </c>
      <c r="BI49" s="6">
        <v>27.975356842438099</v>
      </c>
      <c r="BJ49">
        <v>162.5</v>
      </c>
      <c r="BK49" s="6">
        <v>0.68861324159214155</v>
      </c>
      <c r="BL49" s="6">
        <v>6.8861324159214155</v>
      </c>
      <c r="BM49" s="6">
        <v>68.861324159214149</v>
      </c>
      <c r="BO49" s="8"/>
      <c r="BP49" s="8"/>
    </row>
    <row r="50" spans="1:68" x14ac:dyDescent="0.2">
      <c r="A50">
        <v>49</v>
      </c>
      <c r="B50" t="s">
        <v>51</v>
      </c>
      <c r="C50" t="s">
        <v>272</v>
      </c>
      <c r="D50" t="s">
        <v>151</v>
      </c>
      <c r="E50" s="5">
        <v>0.4</v>
      </c>
      <c r="F50" s="5">
        <v>0.31</v>
      </c>
      <c r="G50" t="s">
        <v>557</v>
      </c>
      <c r="H50" t="s">
        <v>558</v>
      </c>
      <c r="I50" t="s">
        <v>559</v>
      </c>
      <c r="J50" t="s">
        <v>560</v>
      </c>
      <c r="K50">
        <v>-3.8279104209999999</v>
      </c>
      <c r="L50">
        <v>122.4682708</v>
      </c>
      <c r="M50" t="s">
        <v>58</v>
      </c>
      <c r="N50" t="s">
        <v>69</v>
      </c>
      <c r="O50" t="s">
        <v>69</v>
      </c>
      <c r="P50" t="s">
        <v>70</v>
      </c>
      <c r="Q50" t="s">
        <v>71</v>
      </c>
      <c r="R50" t="s">
        <v>63</v>
      </c>
      <c r="S50">
        <v>2020</v>
      </c>
      <c r="T50">
        <v>25</v>
      </c>
      <c r="U50">
        <v>23</v>
      </c>
      <c r="V50">
        <v>2045</v>
      </c>
      <c r="W50">
        <v>10</v>
      </c>
      <c r="X50">
        <v>2035</v>
      </c>
      <c r="Y50" s="8">
        <v>275448876.15065628</v>
      </c>
      <c r="Z50" s="8">
        <v>2.0403620455604168</v>
      </c>
      <c r="AA50" s="8">
        <v>38.930555749245919</v>
      </c>
      <c r="AB50">
        <v>135</v>
      </c>
      <c r="AC50" s="5">
        <v>0.355961538461538</v>
      </c>
      <c r="AD50" s="5">
        <v>0.65948483401478297</v>
      </c>
      <c r="AE50" s="7">
        <v>779906.76470588229</v>
      </c>
      <c r="AF50" s="6">
        <v>0.90720976027617495</v>
      </c>
      <c r="AG50" s="6">
        <v>56.767961132673399</v>
      </c>
      <c r="AH50" s="6">
        <v>33.725641029868598</v>
      </c>
      <c r="AI50" s="6">
        <v>0.217801095351357</v>
      </c>
      <c r="AJ50" s="6">
        <v>0.18617882143974401</v>
      </c>
      <c r="AK50" s="6">
        <v>5.1712328767123301</v>
      </c>
      <c r="AL50" s="6">
        <v>0.12999999999999901</v>
      </c>
      <c r="AM50" s="6">
        <v>34.054839349311102</v>
      </c>
      <c r="AN50" s="6">
        <v>39.213052728020671</v>
      </c>
      <c r="AO50" s="6">
        <v>69.23</v>
      </c>
      <c r="AP50" s="6">
        <v>35.175160650688902</v>
      </c>
      <c r="AQ50" s="6">
        <v>30.016947271979333</v>
      </c>
      <c r="AR50" s="7">
        <v>2731868.3190000001</v>
      </c>
      <c r="AS50" s="6">
        <v>53</v>
      </c>
      <c r="AT50" s="6">
        <v>158.24250000000001</v>
      </c>
      <c r="AU50" s="6">
        <v>137.057226336013</v>
      </c>
      <c r="AV50" s="6">
        <v>189.9325</v>
      </c>
      <c r="AW50" s="6">
        <v>171.95224975214899</v>
      </c>
      <c r="AX50" s="6">
        <v>31.533547945860398</v>
      </c>
      <c r="AY50" s="7">
        <v>556.44032869997307</v>
      </c>
      <c r="AZ50" s="7">
        <v>296.76817530665232</v>
      </c>
      <c r="BA50" s="7">
        <v>1085.0586409649475</v>
      </c>
      <c r="BB50" s="7">
        <v>1555.0652386068582</v>
      </c>
      <c r="BC50" s="6">
        <v>15.0384806545343</v>
      </c>
      <c r="BD50" s="6">
        <v>12.4627640438502</v>
      </c>
      <c r="BE50" s="6">
        <v>0.57248062015503798</v>
      </c>
      <c r="BF50" s="6">
        <v>1.26019741886173</v>
      </c>
      <c r="BG50" s="6">
        <v>0.72143859986774705</v>
      </c>
      <c r="BH50" s="6">
        <v>5.72921060686053</v>
      </c>
      <c r="BI50" s="6">
        <v>16.488527092616099</v>
      </c>
      <c r="BJ50">
        <v>175.5</v>
      </c>
      <c r="BK50" s="6">
        <v>0.70753902904659072</v>
      </c>
      <c r="BL50" s="6">
        <v>7.075390290465907</v>
      </c>
      <c r="BM50" s="6">
        <v>70.753902904659071</v>
      </c>
      <c r="BO50" s="8"/>
      <c r="BP50" s="8"/>
    </row>
    <row r="51" spans="1:68" x14ac:dyDescent="0.2">
      <c r="A51">
        <v>50</v>
      </c>
      <c r="B51" t="s">
        <v>51</v>
      </c>
      <c r="C51" t="s">
        <v>82</v>
      </c>
      <c r="D51" t="s">
        <v>53</v>
      </c>
      <c r="E51" s="5">
        <v>0.59</v>
      </c>
      <c r="F51" s="5">
        <v>0.03</v>
      </c>
      <c r="G51" t="s">
        <v>189</v>
      </c>
      <c r="H51" t="s">
        <v>190</v>
      </c>
      <c r="I51" t="s">
        <v>193</v>
      </c>
      <c r="J51" t="s">
        <v>192</v>
      </c>
      <c r="K51">
        <v>-6.1160699999999997</v>
      </c>
      <c r="L51">
        <v>107.05197</v>
      </c>
      <c r="M51" t="s">
        <v>58</v>
      </c>
      <c r="N51" t="s">
        <v>69</v>
      </c>
      <c r="O51" t="s">
        <v>69</v>
      </c>
      <c r="P51" t="s">
        <v>70</v>
      </c>
      <c r="Q51" t="s">
        <v>80</v>
      </c>
      <c r="R51" t="s">
        <v>63</v>
      </c>
      <c r="S51">
        <v>2017</v>
      </c>
      <c r="T51">
        <v>30</v>
      </c>
      <c r="U51">
        <v>25</v>
      </c>
      <c r="V51">
        <v>2047</v>
      </c>
      <c r="W51">
        <v>10</v>
      </c>
      <c r="X51">
        <v>2037</v>
      </c>
      <c r="Y51" s="8">
        <v>169507159.16351116</v>
      </c>
      <c r="Z51" s="8">
        <v>1.2107654225965081</v>
      </c>
      <c r="AA51" s="8">
        <v>22.065006453339745</v>
      </c>
      <c r="AB51">
        <v>140</v>
      </c>
      <c r="AC51" s="5">
        <v>0.34029411764705803</v>
      </c>
      <c r="AD51" s="5">
        <v>0.64075389811249295</v>
      </c>
      <c r="AE51" s="7">
        <v>785820.58064516133</v>
      </c>
      <c r="AF51" s="6">
        <v>0.97759863798001201</v>
      </c>
      <c r="AG51" s="6">
        <v>55.194051448676397</v>
      </c>
      <c r="AH51" s="6">
        <v>34.297358693902702</v>
      </c>
      <c r="AI51" s="6">
        <v>0.217801095351357</v>
      </c>
      <c r="AJ51" s="6">
        <v>0.211921050292187</v>
      </c>
      <c r="AK51" s="6">
        <v>5.1712328767123301</v>
      </c>
      <c r="AL51" s="6">
        <v>0.12999999999999901</v>
      </c>
      <c r="AM51" s="6">
        <v>34.643057303023603</v>
      </c>
      <c r="AN51" s="6">
        <v>39.810512620907218</v>
      </c>
      <c r="AO51" s="6">
        <v>56.08</v>
      </c>
      <c r="AP51" s="6">
        <v>21.436942696976395</v>
      </c>
      <c r="AQ51" s="6">
        <v>16.26948737909278</v>
      </c>
      <c r="AR51" s="7">
        <v>1650000</v>
      </c>
      <c r="AS51" s="6">
        <v>53</v>
      </c>
      <c r="AT51" s="6">
        <v>158.24250000000001</v>
      </c>
      <c r="AU51" s="6">
        <v>126.681058525523</v>
      </c>
      <c r="AV51" s="6">
        <v>189.9325</v>
      </c>
      <c r="AW51" s="6">
        <v>159.044526008476</v>
      </c>
      <c r="AX51" s="6">
        <v>26.865956888555498</v>
      </c>
      <c r="AY51" s="7">
        <v>560.65966084843137</v>
      </c>
      <c r="AZ51" s="7">
        <v>299.01848578583008</v>
      </c>
      <c r="BA51" s="7">
        <v>1093.2863386544411</v>
      </c>
      <c r="BB51" s="7">
        <v>1566.8568655177496</v>
      </c>
      <c r="BC51" s="6">
        <v>15.0384806545343</v>
      </c>
      <c r="BD51" s="6">
        <v>14.047607393483601</v>
      </c>
      <c r="BE51" s="6">
        <v>0.57248062015503798</v>
      </c>
      <c r="BF51" s="6">
        <v>3.7253354942091899</v>
      </c>
      <c r="BG51" s="6">
        <v>2.1326823740104501</v>
      </c>
      <c r="BH51" s="6">
        <v>6.2081737140184403</v>
      </c>
      <c r="BI51" s="6">
        <v>8.4293571660151798</v>
      </c>
      <c r="BJ51">
        <v>182</v>
      </c>
      <c r="BK51" s="6">
        <v>0.76821712933537201</v>
      </c>
      <c r="BL51" s="6">
        <v>7.6821712933537203</v>
      </c>
      <c r="BM51" s="6">
        <v>76.821712933537199</v>
      </c>
      <c r="BO51" s="8"/>
      <c r="BP51" s="8"/>
    </row>
    <row r="52" spans="1:68" x14ac:dyDescent="0.2">
      <c r="A52">
        <v>51</v>
      </c>
      <c r="B52" t="s">
        <v>51</v>
      </c>
      <c r="C52" t="s">
        <v>241</v>
      </c>
      <c r="D52" t="s">
        <v>96</v>
      </c>
      <c r="E52" s="5">
        <v>0.45</v>
      </c>
      <c r="F52" s="5">
        <v>0.53</v>
      </c>
      <c r="G52" t="s">
        <v>262</v>
      </c>
      <c r="H52" t="s">
        <v>263</v>
      </c>
      <c r="I52" t="s">
        <v>264</v>
      </c>
      <c r="J52" t="s">
        <v>265</v>
      </c>
      <c r="K52">
        <v>-0.36501044300000002</v>
      </c>
      <c r="L52">
        <v>117.0650466</v>
      </c>
      <c r="M52" t="s">
        <v>58</v>
      </c>
      <c r="N52" t="s">
        <v>128</v>
      </c>
      <c r="O52" t="s">
        <v>60</v>
      </c>
      <c r="P52" t="s">
        <v>70</v>
      </c>
      <c r="Q52" t="s">
        <v>71</v>
      </c>
      <c r="R52" t="s">
        <v>63</v>
      </c>
      <c r="S52">
        <v>2020</v>
      </c>
      <c r="T52">
        <v>30</v>
      </c>
      <c r="U52">
        <v>28</v>
      </c>
      <c r="V52">
        <v>2050</v>
      </c>
      <c r="W52">
        <v>10</v>
      </c>
      <c r="X52">
        <v>2040</v>
      </c>
      <c r="Y52" s="8">
        <v>147354071.78160089</v>
      </c>
      <c r="Z52" s="8">
        <v>1.4735407178160089</v>
      </c>
      <c r="AA52" s="8">
        <v>23.620207212649856</v>
      </c>
      <c r="AB52">
        <v>100</v>
      </c>
      <c r="AC52" s="5">
        <v>0.355961538461538</v>
      </c>
      <c r="AD52" s="5">
        <v>0.78499450686047101</v>
      </c>
      <c r="AE52" s="7">
        <v>687655.18800977257</v>
      </c>
      <c r="AF52" s="6">
        <v>0.90720976027617495</v>
      </c>
      <c r="AG52" s="6">
        <v>55.194051448676397</v>
      </c>
      <c r="AH52" s="6">
        <v>32.8153386554986</v>
      </c>
      <c r="AI52" s="6">
        <v>0.217801095351357</v>
      </c>
      <c r="AJ52" s="6">
        <v>0.18617882143974401</v>
      </c>
      <c r="AK52" s="6">
        <v>5.1712328767123301</v>
      </c>
      <c r="AL52" s="6">
        <v>0.12999999999999901</v>
      </c>
      <c r="AM52" s="6">
        <v>33.144536974941097</v>
      </c>
      <c r="AN52" s="6">
        <v>38.30275035365068</v>
      </c>
      <c r="AO52" s="6">
        <v>54.43</v>
      </c>
      <c r="AP52" s="6">
        <v>21.285463025058903</v>
      </c>
      <c r="AQ52" s="6">
        <v>16.12724964634932</v>
      </c>
      <c r="AR52" s="7">
        <v>2324998</v>
      </c>
      <c r="AS52" s="6">
        <v>53</v>
      </c>
      <c r="AT52" s="6">
        <v>158.24250000000001</v>
      </c>
      <c r="AU52" s="6">
        <v>138.055698530299</v>
      </c>
      <c r="AV52" s="6">
        <v>189.9325</v>
      </c>
      <c r="AW52" s="6">
        <v>172.95072194643501</v>
      </c>
      <c r="AX52" s="6">
        <v>33.279120702596003</v>
      </c>
      <c r="AY52" s="7">
        <v>490.62156678779434</v>
      </c>
      <c r="AZ52" s="7">
        <v>261.66483562015702</v>
      </c>
      <c r="BA52" s="7">
        <v>956.71205523619892</v>
      </c>
      <c r="BB52" s="7">
        <v>1371.1237386496227</v>
      </c>
      <c r="BC52" s="6">
        <v>15.0384806545343</v>
      </c>
      <c r="BD52" s="6">
        <v>12.4627640438502</v>
      </c>
      <c r="BE52" s="6">
        <v>0.52</v>
      </c>
      <c r="BF52" s="6">
        <v>1.6320322497629101</v>
      </c>
      <c r="BG52" s="6">
        <v>0.84865676987671701</v>
      </c>
      <c r="BH52" s="6">
        <v>1.45233764219951</v>
      </c>
      <c r="BI52" s="6">
        <v>6.70812621330297</v>
      </c>
      <c r="BJ52">
        <v>130</v>
      </c>
      <c r="BK52" s="6">
        <v>0.6238474982670138</v>
      </c>
      <c r="BL52" s="6">
        <v>6.2384749826701382</v>
      </c>
      <c r="BM52" s="6">
        <v>62.38474982670138</v>
      </c>
      <c r="BO52" s="8"/>
      <c r="BP52" s="8"/>
    </row>
    <row r="53" spans="1:68" x14ac:dyDescent="0.2">
      <c r="A53">
        <v>52</v>
      </c>
      <c r="B53" t="s">
        <v>51</v>
      </c>
      <c r="C53" t="s">
        <v>289</v>
      </c>
      <c r="D53" t="s">
        <v>88</v>
      </c>
      <c r="E53" s="5">
        <v>0.35</v>
      </c>
      <c r="F53" s="5">
        <v>-0.21</v>
      </c>
      <c r="G53" t="s">
        <v>355</v>
      </c>
      <c r="H53" t="s">
        <v>291</v>
      </c>
      <c r="I53" t="s">
        <v>292</v>
      </c>
      <c r="J53" t="s">
        <v>293</v>
      </c>
      <c r="K53">
        <v>-5.5859399999999999</v>
      </c>
      <c r="L53">
        <v>105.38719</v>
      </c>
      <c r="M53" t="s">
        <v>58</v>
      </c>
      <c r="N53" t="s">
        <v>59</v>
      </c>
      <c r="O53" t="s">
        <v>60</v>
      </c>
      <c r="P53" t="s">
        <v>70</v>
      </c>
      <c r="Q53" t="s">
        <v>80</v>
      </c>
      <c r="R53" t="s">
        <v>63</v>
      </c>
      <c r="S53">
        <v>2015</v>
      </c>
      <c r="T53">
        <v>25</v>
      </c>
      <c r="U53">
        <v>18</v>
      </c>
      <c r="V53">
        <v>2040</v>
      </c>
      <c r="W53">
        <v>10</v>
      </c>
      <c r="X53">
        <v>2030</v>
      </c>
      <c r="Y53" s="8">
        <v>109289589.45087503</v>
      </c>
      <c r="Z53" s="8">
        <v>1.0928958945087501</v>
      </c>
      <c r="AA53" s="8">
        <v>21.376110799002976</v>
      </c>
      <c r="AB53">
        <v>100</v>
      </c>
      <c r="AC53" s="5">
        <v>0.33441176470588202</v>
      </c>
      <c r="AD53" s="5">
        <v>0.58669322733791496</v>
      </c>
      <c r="AE53" s="7">
        <v>513943.26714801352</v>
      </c>
      <c r="AF53" s="6">
        <v>0.99479804160761898</v>
      </c>
      <c r="AG53" s="6">
        <v>55.194051448676397</v>
      </c>
      <c r="AH53" s="6">
        <v>34.883543335850199</v>
      </c>
      <c r="AI53" s="6">
        <v>0.217801095351357</v>
      </c>
      <c r="AJ53" s="6">
        <v>0.21954350411416801</v>
      </c>
      <c r="AK53" s="6">
        <v>5.1712328767123301</v>
      </c>
      <c r="AL53" s="6">
        <v>0.12999999999999901</v>
      </c>
      <c r="AM53" s="6">
        <v>35.2330868399644</v>
      </c>
      <c r="AN53" s="6">
        <v>40.404319716676696</v>
      </c>
      <c r="AO53" s="6">
        <v>56.368000000000002</v>
      </c>
      <c r="AP53" s="6">
        <v>21.134913160035602</v>
      </c>
      <c r="AQ53" s="6">
        <v>15.963680283323306</v>
      </c>
      <c r="AR53" s="7">
        <v>1815000</v>
      </c>
      <c r="AS53" s="6">
        <v>53</v>
      </c>
      <c r="AT53" s="6">
        <v>158.24250000000001</v>
      </c>
      <c r="AU53" s="6">
        <v>123.903128479035</v>
      </c>
      <c r="AV53" s="6">
        <v>189.9325</v>
      </c>
      <c r="AW53" s="6">
        <v>155.70619503393999</v>
      </c>
      <c r="AX53" s="6">
        <v>25.135748135765802</v>
      </c>
      <c r="AY53" s="7">
        <v>366.68326708619685</v>
      </c>
      <c r="AZ53" s="7">
        <v>195.56440911263832</v>
      </c>
      <c r="BA53" s="7">
        <v>715.03237081808379</v>
      </c>
      <c r="BB53" s="7">
        <v>1024.7575037502247</v>
      </c>
      <c r="BC53" s="6">
        <v>15.0384806545343</v>
      </c>
      <c r="BD53" s="6">
        <v>14.5461983354041</v>
      </c>
      <c r="BE53" s="6">
        <v>0.57248062015503798</v>
      </c>
      <c r="BF53" s="6">
        <v>1.8919634438512301</v>
      </c>
      <c r="BG53" s="6">
        <v>1.0831124056466099</v>
      </c>
      <c r="BH53" s="6">
        <v>3.5433285014766298</v>
      </c>
      <c r="BI53" s="6">
        <v>6.0093343322923403</v>
      </c>
      <c r="BJ53">
        <v>130</v>
      </c>
      <c r="BK53" s="6">
        <v>0.5112697556562652</v>
      </c>
      <c r="BL53" s="6">
        <v>5.1126975565626518</v>
      </c>
      <c r="BM53" s="6">
        <v>51.126975565626516</v>
      </c>
      <c r="BO53" s="8"/>
      <c r="BP53" s="8"/>
    </row>
    <row r="54" spans="1:68" x14ac:dyDescent="0.2">
      <c r="A54">
        <v>53</v>
      </c>
      <c r="B54" t="s">
        <v>51</v>
      </c>
      <c r="C54" t="s">
        <v>103</v>
      </c>
      <c r="D54" t="s">
        <v>88</v>
      </c>
      <c r="E54" s="5">
        <v>0.35</v>
      </c>
      <c r="F54" s="5">
        <v>1.44</v>
      </c>
      <c r="G54" t="s">
        <v>383</v>
      </c>
      <c r="H54" t="s">
        <v>268</v>
      </c>
      <c r="I54" t="s">
        <v>269</v>
      </c>
      <c r="J54" t="s">
        <v>270</v>
      </c>
      <c r="K54">
        <v>-3.75149</v>
      </c>
      <c r="L54">
        <v>103.64809</v>
      </c>
      <c r="M54" t="s">
        <v>58</v>
      </c>
      <c r="N54" t="s">
        <v>59</v>
      </c>
      <c r="O54" t="s">
        <v>60</v>
      </c>
      <c r="P54" t="s">
        <v>70</v>
      </c>
      <c r="Q54" t="s">
        <v>80</v>
      </c>
      <c r="R54" t="s">
        <v>63</v>
      </c>
      <c r="S54">
        <v>2015</v>
      </c>
      <c r="T54">
        <v>25</v>
      </c>
      <c r="U54">
        <v>18</v>
      </c>
      <c r="V54">
        <v>2040</v>
      </c>
      <c r="W54">
        <v>10</v>
      </c>
      <c r="X54">
        <v>2030</v>
      </c>
      <c r="Y54" s="8">
        <v>103358270.96850087</v>
      </c>
      <c r="Z54" s="8">
        <v>0.76561682198889536</v>
      </c>
      <c r="AA54" s="8">
        <v>14.97481150642581</v>
      </c>
      <c r="AB54">
        <v>135</v>
      </c>
      <c r="AC54" s="5">
        <v>0.33441176470588202</v>
      </c>
      <c r="AD54" s="5">
        <v>0.58669322733791496</v>
      </c>
      <c r="AE54" s="7">
        <v>693823.41064981825</v>
      </c>
      <c r="AF54" s="6">
        <v>0.99479804160761898</v>
      </c>
      <c r="AG54" s="6">
        <v>55.194051448676397</v>
      </c>
      <c r="AH54" s="6">
        <v>34.883543335850199</v>
      </c>
      <c r="AI54" s="6">
        <v>0.217801095351357</v>
      </c>
      <c r="AJ54" s="6">
        <v>0.21954350411416801</v>
      </c>
      <c r="AK54" s="6">
        <v>5.1712328767123301</v>
      </c>
      <c r="AL54" s="6">
        <v>0.12999999999999901</v>
      </c>
      <c r="AM54" s="6">
        <v>35.2330868399644</v>
      </c>
      <c r="AN54" s="6">
        <v>40.404319716676696</v>
      </c>
      <c r="AO54" s="6">
        <v>50</v>
      </c>
      <c r="AP54" s="6">
        <v>14.7669131600356</v>
      </c>
      <c r="AQ54" s="6">
        <v>9.5956802833233041</v>
      </c>
      <c r="AR54" s="7">
        <v>1707653.784</v>
      </c>
      <c r="AS54" s="6">
        <v>53</v>
      </c>
      <c r="AT54" s="6">
        <v>158.24250000000001</v>
      </c>
      <c r="AU54" s="6">
        <v>123.903128479035</v>
      </c>
      <c r="AV54" s="6">
        <v>189.9325</v>
      </c>
      <c r="AW54" s="6">
        <v>155.70619503393999</v>
      </c>
      <c r="AX54" s="6">
        <v>25.135748135765802</v>
      </c>
      <c r="AY54" s="7">
        <v>495.02241056636575</v>
      </c>
      <c r="AZ54" s="7">
        <v>264.01195230206179</v>
      </c>
      <c r="BA54" s="7">
        <v>965.29370060441317</v>
      </c>
      <c r="BB54" s="7">
        <v>1383.4226300628038</v>
      </c>
      <c r="BC54" s="6">
        <v>15.0384806545343</v>
      </c>
      <c r="BD54" s="6">
        <v>14.5461983354041</v>
      </c>
      <c r="BE54" s="6">
        <v>0.57248062015503798</v>
      </c>
      <c r="BF54" s="6">
        <v>1.30668398106015</v>
      </c>
      <c r="BG54" s="6">
        <v>0.74805125582397303</v>
      </c>
      <c r="BH54" s="6">
        <v>18.989012575636099</v>
      </c>
      <c r="BI54" s="6">
        <v>43.895315580683601</v>
      </c>
      <c r="BJ54">
        <v>175.5</v>
      </c>
      <c r="BK54" s="6">
        <v>0.69021417013595809</v>
      </c>
      <c r="BL54" s="6">
        <v>6.9021417013595805</v>
      </c>
      <c r="BM54" s="6">
        <v>69.021417013595808</v>
      </c>
      <c r="BO54" s="8"/>
      <c r="BP54" s="8"/>
    </row>
    <row r="55" spans="1:68" x14ac:dyDescent="0.2">
      <c r="A55">
        <v>54</v>
      </c>
      <c r="B55" t="s">
        <v>51</v>
      </c>
      <c r="C55" t="s">
        <v>150</v>
      </c>
      <c r="D55" t="s">
        <v>151</v>
      </c>
      <c r="E55" s="5">
        <v>0.4</v>
      </c>
      <c r="F55" s="5">
        <v>0.27</v>
      </c>
      <c r="G55" t="s">
        <v>449</v>
      </c>
      <c r="H55" t="s">
        <v>450</v>
      </c>
      <c r="I55" t="s">
        <v>453</v>
      </c>
      <c r="J55" t="s">
        <v>452</v>
      </c>
      <c r="K55">
        <v>-5.6236347000000002</v>
      </c>
      <c r="L55">
        <v>119.550822</v>
      </c>
      <c r="M55" t="s">
        <v>58</v>
      </c>
      <c r="N55" t="s">
        <v>59</v>
      </c>
      <c r="O55" t="s">
        <v>60</v>
      </c>
      <c r="P55" t="s">
        <v>70</v>
      </c>
      <c r="Q55" t="s">
        <v>71</v>
      </c>
      <c r="R55" t="s">
        <v>63</v>
      </c>
      <c r="S55">
        <v>2018</v>
      </c>
      <c r="T55">
        <v>25</v>
      </c>
      <c r="U55">
        <v>21</v>
      </c>
      <c r="V55">
        <v>2043</v>
      </c>
      <c r="W55">
        <v>10</v>
      </c>
      <c r="X55">
        <v>2033</v>
      </c>
      <c r="Y55" s="8">
        <v>156134402.08350462</v>
      </c>
      <c r="Z55" s="8">
        <v>1.5613440208350462</v>
      </c>
      <c r="AA55" s="8">
        <v>29.46887449642626</v>
      </c>
      <c r="AB55">
        <v>100</v>
      </c>
      <c r="AC55" s="5">
        <v>0.352115384615384</v>
      </c>
      <c r="AD55" s="5">
        <v>0.65948483401478297</v>
      </c>
      <c r="AE55" s="7">
        <v>577708.71459694987</v>
      </c>
      <c r="AF55" s="6">
        <v>0.91711994106246297</v>
      </c>
      <c r="AG55" s="6">
        <v>56.767961132673399</v>
      </c>
      <c r="AH55" s="6">
        <v>34.083205300321701</v>
      </c>
      <c r="AI55" s="6">
        <v>0.217801095351357</v>
      </c>
      <c r="AJ55" s="6">
        <v>0.19030225833873499</v>
      </c>
      <c r="AK55" s="6">
        <v>5.1712328767123301</v>
      </c>
      <c r="AL55" s="6">
        <v>0.12999999999999901</v>
      </c>
      <c r="AM55" s="6">
        <v>34.414597433855</v>
      </c>
      <c r="AN55" s="6">
        <v>39.57474043537276</v>
      </c>
      <c r="AO55" s="6">
        <v>61.3</v>
      </c>
      <c r="AP55" s="6">
        <v>26.885402566144997</v>
      </c>
      <c r="AQ55" s="6">
        <v>21.725259564627237</v>
      </c>
      <c r="AR55" s="7">
        <v>2611125</v>
      </c>
      <c r="AS55" s="6">
        <v>53</v>
      </c>
      <c r="AT55" s="6">
        <v>158.24250000000001</v>
      </c>
      <c r="AU55" s="6">
        <v>135.186215051809</v>
      </c>
      <c r="AV55" s="6">
        <v>189.9325</v>
      </c>
      <c r="AW55" s="6">
        <v>169.70379323263899</v>
      </c>
      <c r="AX55" s="6">
        <v>30.264534524400201</v>
      </c>
      <c r="AY55" s="7">
        <v>412.17802125923936</v>
      </c>
      <c r="AZ55" s="7">
        <v>219.82827800492768</v>
      </c>
      <c r="BA55" s="7">
        <v>803.74714145551673</v>
      </c>
      <c r="BB55" s="7">
        <v>1151.900176745821</v>
      </c>
      <c r="BC55" s="6">
        <v>15.0384806545343</v>
      </c>
      <c r="BD55" s="6">
        <v>12.736509481336499</v>
      </c>
      <c r="BE55" s="6">
        <v>0.52</v>
      </c>
      <c r="BF55" s="6">
        <v>2.4282670487286802</v>
      </c>
      <c r="BG55" s="6">
        <v>1.26269886533891</v>
      </c>
      <c r="BH55" s="6">
        <v>1.74138141619787</v>
      </c>
      <c r="BI55" s="6">
        <v>3.89268808710308</v>
      </c>
      <c r="BJ55">
        <v>130</v>
      </c>
      <c r="BK55" s="6">
        <v>0.5298281822824259</v>
      </c>
      <c r="BL55" s="6">
        <v>5.2982818228242587</v>
      </c>
      <c r="BM55" s="6">
        <v>52.982818228242586</v>
      </c>
      <c r="BO55" s="8"/>
      <c r="BP55" s="8"/>
    </row>
    <row r="56" spans="1:68" x14ac:dyDescent="0.2">
      <c r="A56">
        <v>55</v>
      </c>
      <c r="B56" t="s">
        <v>51</v>
      </c>
      <c r="C56" t="s">
        <v>307</v>
      </c>
      <c r="D56" t="s">
        <v>88</v>
      </c>
      <c r="E56" s="5">
        <v>0.35</v>
      </c>
      <c r="F56" s="5">
        <v>-0.01</v>
      </c>
      <c r="G56" t="s">
        <v>104</v>
      </c>
      <c r="H56" t="s">
        <v>480</v>
      </c>
      <c r="I56" t="s">
        <v>481</v>
      </c>
      <c r="J56" t="s">
        <v>482</v>
      </c>
      <c r="K56">
        <v>-1.0765499999999999</v>
      </c>
      <c r="L56">
        <v>100.3724</v>
      </c>
      <c r="M56" t="s">
        <v>58</v>
      </c>
      <c r="N56" t="s">
        <v>59</v>
      </c>
      <c r="O56" t="s">
        <v>60</v>
      </c>
      <c r="P56" t="s">
        <v>70</v>
      </c>
      <c r="Q56" t="s">
        <v>80</v>
      </c>
      <c r="R56" t="s">
        <v>63</v>
      </c>
      <c r="S56">
        <v>2013</v>
      </c>
      <c r="T56">
        <v>30</v>
      </c>
      <c r="U56">
        <v>21</v>
      </c>
      <c r="V56">
        <v>2043</v>
      </c>
      <c r="W56">
        <v>10</v>
      </c>
      <c r="X56">
        <v>2033</v>
      </c>
      <c r="Y56" s="8">
        <v>131869197.10505003</v>
      </c>
      <c r="Z56" s="8">
        <v>1.1774035455808038</v>
      </c>
      <c r="AA56" s="8">
        <v>36.17448450931645</v>
      </c>
      <c r="AB56">
        <v>112</v>
      </c>
      <c r="AC56" s="5">
        <v>0.378529411764705</v>
      </c>
      <c r="AD56" s="5">
        <v>0.42277691219569102</v>
      </c>
      <c r="AE56" s="7">
        <v>414794.88409343635</v>
      </c>
      <c r="AF56" s="6">
        <v>0.87883555641934197</v>
      </c>
      <c r="AG56" s="6">
        <v>55.194051448676397</v>
      </c>
      <c r="AH56" s="6">
        <v>30.9318779648526</v>
      </c>
      <c r="AI56" s="6">
        <v>0.217801095351357</v>
      </c>
      <c r="AJ56" s="6">
        <v>0.19669881321941099</v>
      </c>
      <c r="AK56" s="6">
        <v>4.7031963470319598</v>
      </c>
      <c r="AL56" s="6">
        <v>0.12</v>
      </c>
      <c r="AM56" s="6">
        <v>31.245531904802402</v>
      </c>
      <c r="AN56" s="6">
        <v>35.951773125103969</v>
      </c>
      <c r="AO56" s="6">
        <v>62.92</v>
      </c>
      <c r="AP56" s="6">
        <v>31.6744680951976</v>
      </c>
      <c r="AQ56" s="6">
        <v>26.968226874896033</v>
      </c>
      <c r="AR56" s="7">
        <v>1618629.179</v>
      </c>
      <c r="AS56" s="6">
        <v>53</v>
      </c>
      <c r="AT56" s="6">
        <v>158.24250000000001</v>
      </c>
      <c r="AU56" s="6">
        <v>144.74898337951299</v>
      </c>
      <c r="AV56" s="6">
        <v>189.9325</v>
      </c>
      <c r="AW56" s="6">
        <v>180.75505689477799</v>
      </c>
      <c r="AX56" s="6">
        <v>39.171063160672901</v>
      </c>
      <c r="AY56" s="7">
        <v>295.94383853698366</v>
      </c>
      <c r="AZ56" s="7">
        <v>157.83671388639132</v>
      </c>
      <c r="BA56" s="7">
        <v>577.0904851471181</v>
      </c>
      <c r="BB56" s="7">
        <v>827.06438076469055</v>
      </c>
      <c r="BC56" s="6">
        <v>15.0384806545343</v>
      </c>
      <c r="BD56" s="6">
        <v>13.0730011494817</v>
      </c>
      <c r="BE56" s="6">
        <v>0.57248062015503798</v>
      </c>
      <c r="BF56" s="6">
        <v>1.67053065083138</v>
      </c>
      <c r="BG56" s="6">
        <v>0.95634642297595396</v>
      </c>
      <c r="BH56" s="6">
        <v>13.7384093168078</v>
      </c>
      <c r="BI56" s="6">
        <v>54.053451478149903</v>
      </c>
      <c r="BJ56">
        <v>145.6</v>
      </c>
      <c r="BK56" s="6">
        <v>0.36453649276215161</v>
      </c>
      <c r="BL56" s="6">
        <v>3.6453649276215163</v>
      </c>
      <c r="BM56" s="6">
        <v>36.45364927621516</v>
      </c>
      <c r="BO56" s="8"/>
      <c r="BP56" s="8"/>
    </row>
    <row r="57" spans="1:68" x14ac:dyDescent="0.2">
      <c r="A57">
        <v>56</v>
      </c>
      <c r="B57" t="s">
        <v>51</v>
      </c>
      <c r="C57" t="s">
        <v>74</v>
      </c>
      <c r="D57" t="s">
        <v>75</v>
      </c>
      <c r="E57" s="5">
        <v>0.15</v>
      </c>
      <c r="F57" s="5">
        <v>0.49</v>
      </c>
      <c r="G57" t="s">
        <v>76</v>
      </c>
      <c r="H57" t="s">
        <v>77</v>
      </c>
      <c r="I57" t="s">
        <v>81</v>
      </c>
      <c r="J57" t="s">
        <v>79</v>
      </c>
      <c r="K57">
        <v>1.1825019999999999</v>
      </c>
      <c r="L57">
        <v>124.480564</v>
      </c>
      <c r="M57" t="s">
        <v>58</v>
      </c>
      <c r="N57" t="s">
        <v>59</v>
      </c>
      <c r="O57" t="s">
        <v>60</v>
      </c>
      <c r="P57" t="s">
        <v>70</v>
      </c>
      <c r="Q57" t="s">
        <v>80</v>
      </c>
      <c r="R57" t="s">
        <v>63</v>
      </c>
      <c r="S57">
        <v>2012</v>
      </c>
      <c r="T57">
        <v>30</v>
      </c>
      <c r="U57">
        <v>20</v>
      </c>
      <c r="V57">
        <v>2042</v>
      </c>
      <c r="W57">
        <v>10</v>
      </c>
      <c r="X57">
        <v>2032</v>
      </c>
      <c r="Y57" s="8">
        <v>46369930.381927714</v>
      </c>
      <c r="Z57" s="8">
        <v>1.5456643460642572</v>
      </c>
      <c r="AA57" s="8">
        <v>26.18521821750965</v>
      </c>
      <c r="AB57">
        <v>30</v>
      </c>
      <c r="AC57" s="5">
        <v>0.32558823529411701</v>
      </c>
      <c r="AD57" s="5">
        <v>0.65948483401478297</v>
      </c>
      <c r="AE57" s="7">
        <v>173312.61437908496</v>
      </c>
      <c r="AF57" s="6">
        <v>1.02176276669576</v>
      </c>
      <c r="AG57" s="6">
        <v>55.404343670165701</v>
      </c>
      <c r="AH57" s="6">
        <v>35.933146955321703</v>
      </c>
      <c r="AI57" s="6">
        <v>0.217801095351357</v>
      </c>
      <c r="AJ57" s="6">
        <v>0.231772032223413</v>
      </c>
      <c r="AK57" s="6">
        <v>5.1712328767123301</v>
      </c>
      <c r="AL57" s="6">
        <v>0.12999999999999901</v>
      </c>
      <c r="AM57" s="6">
        <v>36.288721874384201</v>
      </c>
      <c r="AN57" s="6">
        <v>41.466151864257441</v>
      </c>
      <c r="AO57" s="6">
        <v>62.92</v>
      </c>
      <c r="AP57" s="6">
        <v>26.6312781256158</v>
      </c>
      <c r="AQ57" s="6">
        <v>21.453848135742561</v>
      </c>
      <c r="AR57" s="7">
        <v>1879700.081</v>
      </c>
      <c r="AS57" s="6">
        <v>53</v>
      </c>
      <c r="AT57" s="6">
        <v>158.24250000000001</v>
      </c>
      <c r="AU57" s="6">
        <v>119.60672443966899</v>
      </c>
      <c r="AV57" s="6">
        <v>189.9325</v>
      </c>
      <c r="AW57" s="6">
        <v>150.56918960250201</v>
      </c>
      <c r="AX57" s="6">
        <v>22.402518149882599</v>
      </c>
      <c r="AY57" s="7">
        <v>123.6534063777718</v>
      </c>
      <c r="AZ57" s="7">
        <v>65.948483401478299</v>
      </c>
      <c r="BA57" s="7">
        <v>241.12414243665501</v>
      </c>
      <c r="BB57" s="7">
        <v>345.57005302374631</v>
      </c>
      <c r="BC57" s="6">
        <v>15.0384806545343</v>
      </c>
      <c r="BD57" s="6">
        <v>15.3453736282161</v>
      </c>
      <c r="BE57" s="6">
        <v>0.57248062015503798</v>
      </c>
      <c r="BF57" s="6">
        <v>1.38992760477438</v>
      </c>
      <c r="BG57" s="6">
        <v>0.79570661715184499</v>
      </c>
      <c r="BH57" s="6">
        <v>8.0367251409338998</v>
      </c>
      <c r="BI57" s="6">
        <v>41.629731750078903</v>
      </c>
      <c r="BJ57">
        <v>39</v>
      </c>
      <c r="BK57" s="6">
        <v>0.17708437637124924</v>
      </c>
      <c r="BL57" s="6">
        <v>1.7708437637124925</v>
      </c>
      <c r="BM57" s="6">
        <v>17.708437637124923</v>
      </c>
      <c r="BO57" s="8"/>
      <c r="BP57" s="8"/>
    </row>
    <row r="58" spans="1:68" x14ac:dyDescent="0.2">
      <c r="A58">
        <v>57</v>
      </c>
      <c r="B58" t="s">
        <v>51</v>
      </c>
      <c r="C58" t="s">
        <v>545</v>
      </c>
      <c r="D58" t="s">
        <v>545</v>
      </c>
      <c r="E58" s="5">
        <v>-0.05</v>
      </c>
      <c r="F58" s="5">
        <v>-0.05</v>
      </c>
      <c r="G58" t="s">
        <v>546</v>
      </c>
      <c r="H58" t="s">
        <v>547</v>
      </c>
      <c r="I58" t="s">
        <v>551</v>
      </c>
      <c r="J58" t="s">
        <v>549</v>
      </c>
      <c r="K58">
        <v>-1.56606</v>
      </c>
      <c r="L58">
        <v>127.415933</v>
      </c>
      <c r="M58" t="s">
        <v>58</v>
      </c>
      <c r="N58" t="s">
        <v>69</v>
      </c>
      <c r="O58" t="s">
        <v>69</v>
      </c>
      <c r="P58" t="s">
        <v>70</v>
      </c>
      <c r="Q58" t="s">
        <v>71</v>
      </c>
      <c r="R58" t="s">
        <v>63</v>
      </c>
      <c r="S58">
        <v>2019</v>
      </c>
      <c r="T58">
        <v>30</v>
      </c>
      <c r="U58">
        <v>27</v>
      </c>
      <c r="V58">
        <v>2049</v>
      </c>
      <c r="W58">
        <v>10</v>
      </c>
      <c r="X58">
        <v>2039</v>
      </c>
      <c r="Y58" s="8">
        <v>307775446.48779988</v>
      </c>
      <c r="Z58" s="8">
        <v>6.1555089297559977</v>
      </c>
      <c r="AA58" s="8">
        <v>112.34842550582458</v>
      </c>
      <c r="AB58">
        <v>50</v>
      </c>
      <c r="AC58" s="5">
        <v>0.35403846153846102</v>
      </c>
      <c r="AD58" s="5">
        <v>0.68569716242661305</v>
      </c>
      <c r="AE58" s="7">
        <v>300335.35714285652</v>
      </c>
      <c r="AF58" s="6">
        <v>0.91213793247974995</v>
      </c>
      <c r="AG58" s="6">
        <v>60.054887228102103</v>
      </c>
      <c r="AH58" s="6">
        <v>35.794515838054302</v>
      </c>
      <c r="AI58" s="6">
        <v>0.217801095351357</v>
      </c>
      <c r="AJ58" s="6">
        <v>0.18822360370765601</v>
      </c>
      <c r="AK58" s="6">
        <v>5.1712328767123301</v>
      </c>
      <c r="AL58" s="6">
        <v>0.12999999999999901</v>
      </c>
      <c r="AM58" s="6">
        <v>36.124805057384201</v>
      </c>
      <c r="AN58" s="6">
        <v>41.283972318474284</v>
      </c>
      <c r="AO58" s="6">
        <v>138.46</v>
      </c>
      <c r="AP58" s="6">
        <v>102.3351949426158</v>
      </c>
      <c r="AQ58" s="6">
        <v>97.176027681525724</v>
      </c>
      <c r="AR58" s="7">
        <v>4385585</v>
      </c>
      <c r="AS58" s="6">
        <v>53</v>
      </c>
      <c r="AT58" s="6">
        <v>158.24250000000001</v>
      </c>
      <c r="AU58" s="6">
        <v>134.036528421236</v>
      </c>
      <c r="AV58" s="6">
        <v>189.9325</v>
      </c>
      <c r="AW58" s="6">
        <v>168.742829219719</v>
      </c>
      <c r="AX58" s="6">
        <v>27.261733062662401</v>
      </c>
      <c r="AY58" s="7">
        <v>214.28036325831656</v>
      </c>
      <c r="AZ58" s="7">
        <v>114.28286040443551</v>
      </c>
      <c r="BA58" s="7">
        <v>417.84670835371725</v>
      </c>
      <c r="BB58" s="7">
        <v>598.84218851924209</v>
      </c>
      <c r="BC58" s="6">
        <v>15.0384806545343</v>
      </c>
      <c r="BD58" s="6">
        <v>12.598521540422601</v>
      </c>
      <c r="BE58" s="6">
        <v>0.57248062015503798</v>
      </c>
      <c r="BF58" s="6">
        <v>54.274499112516096</v>
      </c>
      <c r="BG58" s="6">
        <v>31.071098910537302</v>
      </c>
      <c r="BH58" s="6">
        <v>4.1391010986236196</v>
      </c>
      <c r="BI58" s="6">
        <v>14.5862567828122</v>
      </c>
      <c r="BJ58">
        <v>65</v>
      </c>
      <c r="BK58" s="6">
        <v>0.27394727171485245</v>
      </c>
      <c r="BL58" s="6">
        <v>2.7394727171485247</v>
      </c>
      <c r="BM58" s="6">
        <v>27.394727171485247</v>
      </c>
      <c r="BO58" s="8"/>
      <c r="BP58" s="8"/>
    </row>
    <row r="59" spans="1:68" x14ac:dyDescent="0.2">
      <c r="A59">
        <v>58</v>
      </c>
      <c r="B59" t="s">
        <v>51</v>
      </c>
      <c r="C59" t="s">
        <v>313</v>
      </c>
      <c r="D59" t="s">
        <v>53</v>
      </c>
      <c r="E59" s="5">
        <v>0.59</v>
      </c>
      <c r="F59" s="5">
        <v>0.98</v>
      </c>
      <c r="G59" t="s">
        <v>646</v>
      </c>
      <c r="H59" t="s">
        <v>379</v>
      </c>
      <c r="I59" t="s">
        <v>380</v>
      </c>
      <c r="J59" t="s">
        <v>381</v>
      </c>
      <c r="K59">
        <v>-7.7147005000000002</v>
      </c>
      <c r="L59">
        <v>113.58501560000001</v>
      </c>
      <c r="M59" t="s">
        <v>58</v>
      </c>
      <c r="N59" t="s">
        <v>59</v>
      </c>
      <c r="O59" t="s">
        <v>60</v>
      </c>
      <c r="P59" t="s">
        <v>61</v>
      </c>
      <c r="Q59" t="s">
        <v>71</v>
      </c>
      <c r="R59" t="s">
        <v>63</v>
      </c>
      <c r="S59">
        <v>1994</v>
      </c>
      <c r="T59">
        <v>30</v>
      </c>
      <c r="U59">
        <v>2</v>
      </c>
      <c r="V59">
        <v>2024</v>
      </c>
      <c r="W59">
        <v>2</v>
      </c>
      <c r="X59">
        <v>2022</v>
      </c>
      <c r="Y59" s="8">
        <v>84941805.039875478</v>
      </c>
      <c r="Z59" s="8">
        <v>0.21235451259968868</v>
      </c>
      <c r="AA59" s="8">
        <v>14.501537768092639</v>
      </c>
      <c r="AB59">
        <v>400</v>
      </c>
      <c r="AC59" s="5">
        <v>0.30596153846153801</v>
      </c>
      <c r="AD59" s="5">
        <v>0.71032356416787101</v>
      </c>
      <c r="AE59" s="7">
        <v>2488973.7688442199</v>
      </c>
      <c r="AF59" s="6">
        <v>1.17667658755476</v>
      </c>
      <c r="AG59" s="6">
        <v>60.014224166964603</v>
      </c>
      <c r="AH59" s="6">
        <v>45.574690458433103</v>
      </c>
      <c r="AI59" s="6">
        <v>0.217801095351357</v>
      </c>
      <c r="AJ59" s="6">
        <v>0.28168956631118203</v>
      </c>
      <c r="AK59" s="6">
        <v>5.1712328767123301</v>
      </c>
      <c r="AL59" s="6">
        <v>0.12999999999999901</v>
      </c>
      <c r="AM59" s="6">
        <v>45.963398358495098</v>
      </c>
      <c r="AN59" s="6">
        <v>51.157612901456616</v>
      </c>
      <c r="AO59" s="6">
        <v>62.92</v>
      </c>
      <c r="AP59" s="6">
        <v>16.956601641504903</v>
      </c>
      <c r="AQ59" s="6">
        <v>11.762387098543385</v>
      </c>
      <c r="AR59" s="7">
        <v>932090</v>
      </c>
      <c r="AS59" s="6">
        <v>53</v>
      </c>
      <c r="AT59" s="6">
        <v>158.24250000000001</v>
      </c>
      <c r="AU59" s="6">
        <v>95.566321047591899</v>
      </c>
      <c r="AV59" s="6">
        <v>189.9325</v>
      </c>
      <c r="AW59" s="6">
        <v>122.465768162976</v>
      </c>
      <c r="AX59" s="6">
        <v>5.65023599906751</v>
      </c>
      <c r="AY59" s="7">
        <v>1775.8089104196774</v>
      </c>
      <c r="AZ59" s="7">
        <v>947.09808555716131</v>
      </c>
      <c r="BA59" s="7">
        <v>3462.8273753183707</v>
      </c>
      <c r="BB59" s="7">
        <v>4962.7939683195254</v>
      </c>
      <c r="BC59" s="6">
        <v>15.0384806545343</v>
      </c>
      <c r="BD59" s="6">
        <v>18.805899349786799</v>
      </c>
      <c r="BE59" s="6">
        <v>0.52</v>
      </c>
      <c r="BF59" s="6">
        <v>7.39264442357128</v>
      </c>
      <c r="BG59" s="6">
        <v>3.8441751002570701</v>
      </c>
      <c r="BH59" s="6">
        <v>3.5702980490104101</v>
      </c>
      <c r="BI59" s="6">
        <v>4.7306552591828597</v>
      </c>
      <c r="BJ59">
        <v>520</v>
      </c>
      <c r="BK59" s="6">
        <v>2.9287171608369267</v>
      </c>
      <c r="BL59" s="6">
        <v>5.8574343216738534</v>
      </c>
      <c r="BM59" s="6">
        <v>58.574343216738534</v>
      </c>
      <c r="BO59" s="8"/>
      <c r="BP59" s="8"/>
    </row>
    <row r="60" spans="1:68" x14ac:dyDescent="0.2">
      <c r="A60">
        <v>59</v>
      </c>
      <c r="B60" t="s">
        <v>51</v>
      </c>
      <c r="C60" t="s">
        <v>511</v>
      </c>
      <c r="D60" t="s">
        <v>511</v>
      </c>
      <c r="E60" s="5">
        <v>-0.01</v>
      </c>
      <c r="F60" s="5">
        <v>-0.01</v>
      </c>
      <c r="G60" t="s">
        <v>529</v>
      </c>
      <c r="H60" t="s">
        <v>530</v>
      </c>
      <c r="I60" t="s">
        <v>534</v>
      </c>
      <c r="J60" t="s">
        <v>532</v>
      </c>
      <c r="K60">
        <v>0.47889399999999999</v>
      </c>
      <c r="L60">
        <v>127.984206</v>
      </c>
      <c r="M60" t="s">
        <v>58</v>
      </c>
      <c r="N60" t="s">
        <v>69</v>
      </c>
      <c r="O60" t="s">
        <v>69</v>
      </c>
      <c r="P60" t="s">
        <v>70</v>
      </c>
      <c r="Q60" t="s">
        <v>62</v>
      </c>
      <c r="R60" t="s">
        <v>63</v>
      </c>
      <c r="S60">
        <v>2021</v>
      </c>
      <c r="T60">
        <v>25</v>
      </c>
      <c r="U60">
        <v>24</v>
      </c>
      <c r="V60">
        <v>2046</v>
      </c>
      <c r="W60">
        <v>10</v>
      </c>
      <c r="X60">
        <v>2036</v>
      </c>
      <c r="Y60" s="8">
        <v>1577083367.834213</v>
      </c>
      <c r="Z60" s="8">
        <v>6.3083334713368515</v>
      </c>
      <c r="AA60" s="8">
        <v>135.25147070132863</v>
      </c>
      <c r="AB60">
        <v>250</v>
      </c>
      <c r="AC60" s="5">
        <v>0.382083333333333</v>
      </c>
      <c r="AD60" s="5">
        <v>0.68569716242661305</v>
      </c>
      <c r="AE60" s="7">
        <v>1501676.7857142827</v>
      </c>
      <c r="AF60" s="6">
        <v>0.776490574329461</v>
      </c>
      <c r="AG60" s="6">
        <v>60.054887228102103</v>
      </c>
      <c r="AH60" s="6">
        <v>33.264694627528002</v>
      </c>
      <c r="AI60" s="6">
        <v>0.217801095351357</v>
      </c>
      <c r="AJ60" s="6">
        <v>0.17381320869304701</v>
      </c>
      <c r="AK60" s="6">
        <v>4.7031963470319598</v>
      </c>
      <c r="AL60" s="6">
        <v>0.12</v>
      </c>
      <c r="AM60" s="6">
        <v>33.556601989634501</v>
      </c>
      <c r="AN60" s="6">
        <v>38.261704183253009</v>
      </c>
      <c r="AO60" s="6">
        <v>138.46</v>
      </c>
      <c r="AP60" s="6">
        <v>104.90339801036551</v>
      </c>
      <c r="AQ60" s="6">
        <v>100.19829581674699</v>
      </c>
      <c r="AR60" s="7">
        <v>3980115</v>
      </c>
      <c r="AS60" s="6">
        <v>53</v>
      </c>
      <c r="AT60" s="6">
        <v>158.24250000000001</v>
      </c>
      <c r="AU60" s="6">
        <v>160.95469076174999</v>
      </c>
      <c r="AV60" s="6">
        <v>189.9325</v>
      </c>
      <c r="AW60" s="6">
        <v>201.68406109841001</v>
      </c>
      <c r="AX60" s="6">
        <v>43.700183312536097</v>
      </c>
      <c r="AY60" s="7">
        <v>1071.4018162915829</v>
      </c>
      <c r="AZ60" s="7">
        <v>571.41430202217759</v>
      </c>
      <c r="BA60" s="7">
        <v>2089.2335417685867</v>
      </c>
      <c r="BB60" s="7">
        <v>2994.2109425962108</v>
      </c>
      <c r="BC60" s="6">
        <v>15.0384806545343</v>
      </c>
      <c r="BD60" s="6">
        <v>11.443208332117701</v>
      </c>
      <c r="BE60" s="6">
        <v>0.47</v>
      </c>
      <c r="BF60" s="6">
        <v>0.80500000000000005</v>
      </c>
      <c r="BG60" s="6">
        <v>0.37835000000000002</v>
      </c>
      <c r="BH60" s="6">
        <v>0.92312451704565202</v>
      </c>
      <c r="BI60" s="6">
        <v>4.2815545790246299</v>
      </c>
      <c r="BJ60">
        <v>325</v>
      </c>
      <c r="BK60" s="6">
        <v>1.1660378697965024</v>
      </c>
      <c r="BL60" s="6">
        <v>11.660378697965024</v>
      </c>
      <c r="BM60" s="6">
        <v>116.60378697965024</v>
      </c>
      <c r="BO60" s="8"/>
      <c r="BP60" s="8"/>
    </row>
    <row r="61" spans="1:68" x14ac:dyDescent="0.2">
      <c r="A61">
        <v>60</v>
      </c>
      <c r="B61" t="s">
        <v>51</v>
      </c>
      <c r="C61" t="s">
        <v>109</v>
      </c>
      <c r="D61" t="s">
        <v>53</v>
      </c>
      <c r="E61" s="5">
        <v>0.59</v>
      </c>
      <c r="F61" s="5">
        <v>1.27</v>
      </c>
      <c r="G61" t="s">
        <v>124</v>
      </c>
      <c r="H61" t="s">
        <v>125</v>
      </c>
      <c r="I61" t="s">
        <v>126</v>
      </c>
      <c r="J61" t="s">
        <v>127</v>
      </c>
      <c r="K61">
        <v>-5.8829716000000003</v>
      </c>
      <c r="L61">
        <v>106.0459286</v>
      </c>
      <c r="M61" t="s">
        <v>58</v>
      </c>
      <c r="N61" t="s">
        <v>128</v>
      </c>
      <c r="O61" t="s">
        <v>60</v>
      </c>
      <c r="P61" t="s">
        <v>70</v>
      </c>
      <c r="Q61" t="s">
        <v>62</v>
      </c>
      <c r="R61" t="s">
        <v>63</v>
      </c>
      <c r="S61">
        <v>2017</v>
      </c>
      <c r="T61">
        <v>25</v>
      </c>
      <c r="U61">
        <v>20</v>
      </c>
      <c r="V61">
        <v>2042</v>
      </c>
      <c r="W61">
        <v>10</v>
      </c>
      <c r="X61">
        <v>2032</v>
      </c>
      <c r="Y61" s="8">
        <v>879945573.67807353</v>
      </c>
      <c r="Z61" s="8">
        <v>1.3332508692092022</v>
      </c>
      <c r="AA61" s="8">
        <v>25.537850322283745</v>
      </c>
      <c r="AB61">
        <v>660</v>
      </c>
      <c r="AC61" s="5">
        <v>0.365416666666666</v>
      </c>
      <c r="AD61" s="5">
        <v>0.73402605516475306</v>
      </c>
      <c r="AE61" s="7">
        <v>4243845.0405405359</v>
      </c>
      <c r="AF61" s="6">
        <v>0.81191760063412</v>
      </c>
      <c r="AG61" s="6">
        <v>55.194051448676397</v>
      </c>
      <c r="AH61" s="6">
        <v>32.025051203258798</v>
      </c>
      <c r="AI61" s="6">
        <v>0.217801095351357</v>
      </c>
      <c r="AJ61" s="6">
        <v>0.190318637719298</v>
      </c>
      <c r="AK61" s="6">
        <v>4.7031963470319598</v>
      </c>
      <c r="AL61" s="6">
        <v>0.12</v>
      </c>
      <c r="AM61" s="6">
        <v>32.324935705138202</v>
      </c>
      <c r="AN61" s="6">
        <v>37.038566188010059</v>
      </c>
      <c r="AO61" s="6">
        <v>52.95</v>
      </c>
      <c r="AP61" s="6">
        <v>20.625064294861801</v>
      </c>
      <c r="AQ61" s="6">
        <v>15.911433811989944</v>
      </c>
      <c r="AR61" s="7">
        <v>1400000</v>
      </c>
      <c r="AS61" s="6">
        <v>53</v>
      </c>
      <c r="AT61" s="6">
        <v>158.24250000000001</v>
      </c>
      <c r="AU61" s="6">
        <v>155.48498591004599</v>
      </c>
      <c r="AV61" s="6">
        <v>189.9325</v>
      </c>
      <c r="AW61" s="6">
        <v>194.43385912336899</v>
      </c>
      <c r="AX61" s="6">
        <v>43.018678760286797</v>
      </c>
      <c r="AY61" s="7">
        <v>3027.8574775546062</v>
      </c>
      <c r="AZ61" s="7">
        <v>1614.8573213624568</v>
      </c>
      <c r="BA61" s="7">
        <v>5904.3220812314821</v>
      </c>
      <c r="BB61" s="7">
        <v>8461.8523639392733</v>
      </c>
      <c r="BC61" s="6">
        <v>15.0384806545343</v>
      </c>
      <c r="BD61" s="6">
        <v>12.5111036763107</v>
      </c>
      <c r="BE61" s="6">
        <v>0.47</v>
      </c>
      <c r="BF61" s="6">
        <v>2.4729612490627</v>
      </c>
      <c r="BG61" s="6">
        <v>1.16229178705946</v>
      </c>
      <c r="BH61" s="6">
        <v>4.6984608654197597</v>
      </c>
      <c r="BI61" s="6">
        <v>7.00058523378671</v>
      </c>
      <c r="BJ61">
        <v>858</v>
      </c>
      <c r="BK61" s="6">
        <v>3.4456524827786819</v>
      </c>
      <c r="BL61" s="6">
        <v>34.456524827786822</v>
      </c>
      <c r="BM61" s="6">
        <v>344.56524827786825</v>
      </c>
      <c r="BO61" s="8"/>
      <c r="BP61" s="8"/>
    </row>
    <row r="62" spans="1:68" x14ac:dyDescent="0.2">
      <c r="A62">
        <v>61</v>
      </c>
      <c r="B62" t="s">
        <v>51</v>
      </c>
      <c r="C62" t="s">
        <v>52</v>
      </c>
      <c r="D62" t="s">
        <v>53</v>
      </c>
      <c r="E62" s="5">
        <v>0.59</v>
      </c>
      <c r="F62" s="5">
        <v>0.5</v>
      </c>
      <c r="G62" t="s">
        <v>466</v>
      </c>
      <c r="H62" t="s">
        <v>461</v>
      </c>
      <c r="I62" t="s">
        <v>467</v>
      </c>
      <c r="J62" t="s">
        <v>463</v>
      </c>
      <c r="K62">
        <v>-6.4447821999999997</v>
      </c>
      <c r="L62">
        <v>110.74349100000001</v>
      </c>
      <c r="M62" t="s">
        <v>58</v>
      </c>
      <c r="N62" t="s">
        <v>59</v>
      </c>
      <c r="O62" t="s">
        <v>60</v>
      </c>
      <c r="P62" t="s">
        <v>70</v>
      </c>
      <c r="Q62" t="s">
        <v>71</v>
      </c>
      <c r="R62" t="s">
        <v>63</v>
      </c>
      <c r="S62">
        <v>2006</v>
      </c>
      <c r="T62">
        <v>30</v>
      </c>
      <c r="U62">
        <v>14</v>
      </c>
      <c r="V62">
        <v>2036</v>
      </c>
      <c r="W62">
        <v>10</v>
      </c>
      <c r="X62">
        <v>2026</v>
      </c>
      <c r="Y62" s="8">
        <v>1020079076.555207</v>
      </c>
      <c r="Z62" s="8">
        <v>1.5455743584169803</v>
      </c>
      <c r="AA62" s="8">
        <v>22.17406301726075</v>
      </c>
      <c r="AB62">
        <v>660</v>
      </c>
      <c r="AC62" s="5">
        <v>0.329038461538461</v>
      </c>
      <c r="AD62" s="5">
        <v>0.81072524760434705</v>
      </c>
      <c r="AE62" s="7">
        <v>4687289.0915492931</v>
      </c>
      <c r="AF62" s="6">
        <v>0.98144693350425605</v>
      </c>
      <c r="AG62" s="6">
        <v>55.194051448676397</v>
      </c>
      <c r="AH62" s="6">
        <v>35.419149328311299</v>
      </c>
      <c r="AI62" s="6">
        <v>0.217801095351357</v>
      </c>
      <c r="AJ62" s="6">
        <v>0.21818452006801101</v>
      </c>
      <c r="AK62" s="6">
        <v>5.1712328767123301</v>
      </c>
      <c r="AL62" s="6">
        <v>0.12999999999999901</v>
      </c>
      <c r="AM62" s="6">
        <v>35.764790905254898</v>
      </c>
      <c r="AN62" s="6">
        <v>40.938566725091647</v>
      </c>
      <c r="AO62" s="6">
        <v>57.4</v>
      </c>
      <c r="AP62" s="6">
        <v>21.6352090947451</v>
      </c>
      <c r="AQ62" s="6">
        <v>16.461433274908352</v>
      </c>
      <c r="AR62" s="7">
        <v>1073681</v>
      </c>
      <c r="AS62" s="6">
        <v>53</v>
      </c>
      <c r="AT62" s="6">
        <v>158.24250000000001</v>
      </c>
      <c r="AU62" s="6">
        <v>124.958619540865</v>
      </c>
      <c r="AV62" s="6">
        <v>189.9325</v>
      </c>
      <c r="AW62" s="6">
        <v>157.211526309867</v>
      </c>
      <c r="AX62" s="6">
        <v>24.710016566722199</v>
      </c>
      <c r="AY62" s="7">
        <v>3344.2416463679315</v>
      </c>
      <c r="AZ62" s="7">
        <v>1783.5955447295635</v>
      </c>
      <c r="BA62" s="7">
        <v>6521.2712104174661</v>
      </c>
      <c r="BB62" s="7">
        <v>9346.0406543829122</v>
      </c>
      <c r="BC62" s="6">
        <v>15.0384806545343</v>
      </c>
      <c r="BD62" s="6">
        <v>14.585681540374701</v>
      </c>
      <c r="BE62" s="6">
        <v>0.52</v>
      </c>
      <c r="BF62" s="6">
        <v>3.1673237616589498</v>
      </c>
      <c r="BG62" s="6">
        <v>1.6470083560626501</v>
      </c>
      <c r="BH62" s="6">
        <v>4.2313803645821899</v>
      </c>
      <c r="BI62" s="6">
        <v>6.1674662801495401</v>
      </c>
      <c r="BJ62">
        <v>858</v>
      </c>
      <c r="BK62" s="6">
        <v>4.6003255053490033</v>
      </c>
      <c r="BL62" s="6">
        <v>46.003255053490037</v>
      </c>
      <c r="BM62" s="6">
        <v>460.03255053490034</v>
      </c>
      <c r="BO62" s="8"/>
      <c r="BP62" s="8"/>
    </row>
    <row r="63" spans="1:68" x14ac:dyDescent="0.2">
      <c r="A63">
        <v>62</v>
      </c>
      <c r="B63" t="s">
        <v>51</v>
      </c>
      <c r="C63" t="s">
        <v>64</v>
      </c>
      <c r="D63" t="s">
        <v>64</v>
      </c>
      <c r="E63" s="5">
        <v>0.03</v>
      </c>
      <c r="F63" s="5">
        <v>0.03</v>
      </c>
      <c r="G63" t="s">
        <v>65</v>
      </c>
      <c r="H63" t="s">
        <v>66</v>
      </c>
      <c r="I63" t="s">
        <v>67</v>
      </c>
      <c r="J63" t="s">
        <v>68</v>
      </c>
      <c r="K63">
        <v>-4.8277520000000003</v>
      </c>
      <c r="L63">
        <v>136.83908199999999</v>
      </c>
      <c r="M63" t="s">
        <v>58</v>
      </c>
      <c r="N63" t="s">
        <v>69</v>
      </c>
      <c r="O63" t="s">
        <v>69</v>
      </c>
      <c r="P63" t="s">
        <v>70</v>
      </c>
      <c r="Q63" t="s">
        <v>71</v>
      </c>
      <c r="R63" t="s">
        <v>63</v>
      </c>
      <c r="S63">
        <v>1998</v>
      </c>
      <c r="T63">
        <v>30</v>
      </c>
      <c r="U63">
        <v>6</v>
      </c>
      <c r="V63">
        <v>2028</v>
      </c>
      <c r="W63">
        <v>6</v>
      </c>
      <c r="X63">
        <v>2022</v>
      </c>
      <c r="Y63" s="8">
        <v>254674647.13283026</v>
      </c>
      <c r="Z63" s="8">
        <v>3.9180714943512349</v>
      </c>
      <c r="AA63" s="8">
        <v>109.7861239553488</v>
      </c>
      <c r="AB63">
        <v>65</v>
      </c>
      <c r="AC63" s="5">
        <v>0.31365384615384601</v>
      </c>
      <c r="AD63" s="5">
        <v>0.65948483401478297</v>
      </c>
      <c r="AE63" s="7">
        <v>375510.66448801744</v>
      </c>
      <c r="AF63" s="6">
        <v>1.0295909934567</v>
      </c>
      <c r="AG63" s="6">
        <v>36.948605547453901</v>
      </c>
      <c r="AH63" s="6">
        <v>25.189429207696801</v>
      </c>
      <c r="AI63" s="6">
        <v>0.217801095351357</v>
      </c>
      <c r="AJ63" s="6">
        <v>0.24032166135517799</v>
      </c>
      <c r="AK63" s="6">
        <v>5.1712328767123301</v>
      </c>
      <c r="AL63" s="6">
        <v>0.12999999999999901</v>
      </c>
      <c r="AM63" s="6">
        <v>25.5457461102318</v>
      </c>
      <c r="AN63" s="6">
        <v>30.730983745764309</v>
      </c>
      <c r="AO63" s="6">
        <v>138.4645553</v>
      </c>
      <c r="AP63" s="6">
        <v>112.9188091897682</v>
      </c>
      <c r="AQ63" s="6">
        <v>107.7335715542357</v>
      </c>
      <c r="AR63" s="7">
        <v>2330224</v>
      </c>
      <c r="AS63" s="6">
        <v>53</v>
      </c>
      <c r="AT63" s="6">
        <v>158.24250000000001</v>
      </c>
      <c r="AU63" s="6">
        <v>129.04929853844101</v>
      </c>
      <c r="AV63" s="6">
        <v>189.9325</v>
      </c>
      <c r="AW63" s="6">
        <v>159.792424366224</v>
      </c>
      <c r="AX63" s="6">
        <v>38.803486036439701</v>
      </c>
      <c r="AY63" s="7">
        <v>267.91571381850559</v>
      </c>
      <c r="AZ63" s="7">
        <v>142.88838070320298</v>
      </c>
      <c r="BA63" s="7">
        <v>522.43564194608587</v>
      </c>
      <c r="BB63" s="7">
        <v>748.73511488478368</v>
      </c>
      <c r="BC63" s="6">
        <v>15.0384806545343</v>
      </c>
      <c r="BD63" s="6">
        <v>16.0516196113687</v>
      </c>
      <c r="BE63" s="6">
        <v>0.52</v>
      </c>
      <c r="BF63" s="6">
        <v>0.80750745898564902</v>
      </c>
      <c r="BG63" s="6">
        <v>0.41990387867253798</v>
      </c>
      <c r="BH63" s="6">
        <v>3.9950041052148202</v>
      </c>
      <c r="BI63" s="6">
        <v>6.8456530205046704</v>
      </c>
      <c r="BJ63">
        <v>84.5</v>
      </c>
      <c r="BK63" s="6">
        <v>0.38662239810380344</v>
      </c>
      <c r="BL63" s="6">
        <v>2.3197343886228206</v>
      </c>
      <c r="BM63" s="6">
        <v>23.197343886228204</v>
      </c>
      <c r="BO63" s="8"/>
      <c r="BP63" s="8"/>
    </row>
    <row r="64" spans="1:68" x14ac:dyDescent="0.2">
      <c r="A64">
        <v>63</v>
      </c>
      <c r="B64" t="s">
        <v>51</v>
      </c>
      <c r="C64" t="s">
        <v>64</v>
      </c>
      <c r="D64" t="s">
        <v>64</v>
      </c>
      <c r="E64" s="5">
        <v>0.03</v>
      </c>
      <c r="F64" s="5">
        <v>0.03</v>
      </c>
      <c r="G64" t="s">
        <v>65</v>
      </c>
      <c r="H64" t="s">
        <v>66</v>
      </c>
      <c r="I64" t="s">
        <v>72</v>
      </c>
      <c r="J64" t="s">
        <v>68</v>
      </c>
      <c r="K64">
        <v>-4.8277520000000003</v>
      </c>
      <c r="L64">
        <v>136.83908199999999</v>
      </c>
      <c r="M64" t="s">
        <v>58</v>
      </c>
      <c r="N64" t="s">
        <v>69</v>
      </c>
      <c r="O64" t="s">
        <v>69</v>
      </c>
      <c r="P64" t="s">
        <v>70</v>
      </c>
      <c r="Q64" t="s">
        <v>71</v>
      </c>
      <c r="R64" t="s">
        <v>63</v>
      </c>
      <c r="S64">
        <v>1998</v>
      </c>
      <c r="T64">
        <v>30</v>
      </c>
      <c r="U64">
        <v>6</v>
      </c>
      <c r="V64">
        <v>2028</v>
      </c>
      <c r="W64">
        <v>6</v>
      </c>
      <c r="X64">
        <v>2022</v>
      </c>
      <c r="Y64" s="8">
        <v>254674647.13283026</v>
      </c>
      <c r="Z64" s="8">
        <v>3.9180714943512349</v>
      </c>
      <c r="AA64" s="8">
        <v>109.7861239553488</v>
      </c>
      <c r="AB64">
        <v>65</v>
      </c>
      <c r="AC64" s="5">
        <v>0.31365384615384601</v>
      </c>
      <c r="AD64" s="5">
        <v>0.65948483401478297</v>
      </c>
      <c r="AE64" s="7">
        <v>375510.66448801744</v>
      </c>
      <c r="AF64" s="6">
        <v>1.0295909934567</v>
      </c>
      <c r="AG64" s="6">
        <v>36.948605547453901</v>
      </c>
      <c r="AH64" s="6">
        <v>25.189429207696801</v>
      </c>
      <c r="AI64" s="6">
        <v>0.217801095351357</v>
      </c>
      <c r="AJ64" s="6">
        <v>0.24032166135517799</v>
      </c>
      <c r="AK64" s="6">
        <v>5.1712328767123301</v>
      </c>
      <c r="AL64" s="6">
        <v>0.12999999999999901</v>
      </c>
      <c r="AM64" s="6">
        <v>25.5457461102318</v>
      </c>
      <c r="AN64" s="6">
        <v>30.730983745764309</v>
      </c>
      <c r="AO64" s="6">
        <v>138.4645553</v>
      </c>
      <c r="AP64" s="6">
        <v>112.9188091897682</v>
      </c>
      <c r="AQ64" s="6">
        <v>107.7335715542357</v>
      </c>
      <c r="AR64" s="7">
        <v>2330224</v>
      </c>
      <c r="AS64" s="6">
        <v>53</v>
      </c>
      <c r="AT64" s="6">
        <v>158.24250000000001</v>
      </c>
      <c r="AU64" s="6">
        <v>129.04929853844101</v>
      </c>
      <c r="AV64" s="6">
        <v>189.9325</v>
      </c>
      <c r="AW64" s="6">
        <v>159.792424366224</v>
      </c>
      <c r="AX64" s="6">
        <v>38.803486036439701</v>
      </c>
      <c r="AY64" s="7">
        <v>267.91571381850559</v>
      </c>
      <c r="AZ64" s="7">
        <v>142.88838070320298</v>
      </c>
      <c r="BA64" s="7">
        <v>522.43564194608587</v>
      </c>
      <c r="BB64" s="7">
        <v>748.73511488478368</v>
      </c>
      <c r="BC64" s="6">
        <v>15.0384806545343</v>
      </c>
      <c r="BD64" s="6">
        <v>16.0516196113687</v>
      </c>
      <c r="BE64" s="6">
        <v>0.52</v>
      </c>
      <c r="BF64" s="6">
        <v>0.80750745898564902</v>
      </c>
      <c r="BG64" s="6">
        <v>0.41990387867253798</v>
      </c>
      <c r="BH64" s="6">
        <v>3.9950041052148202</v>
      </c>
      <c r="BI64" s="6">
        <v>6.8456530205046704</v>
      </c>
      <c r="BJ64">
        <v>84.5</v>
      </c>
      <c r="BK64" s="6">
        <v>0.38662239810380344</v>
      </c>
      <c r="BL64" s="6">
        <v>2.3197343886228206</v>
      </c>
      <c r="BM64" s="6">
        <v>23.197343886228204</v>
      </c>
      <c r="BO64" s="8"/>
      <c r="BP64" s="8"/>
    </row>
    <row r="65" spans="1:68" x14ac:dyDescent="0.2">
      <c r="A65">
        <v>64</v>
      </c>
      <c r="B65" t="s">
        <v>51</v>
      </c>
      <c r="C65" t="s">
        <v>241</v>
      </c>
      <c r="D65" t="s">
        <v>96</v>
      </c>
      <c r="E65" s="5">
        <v>0.45</v>
      </c>
      <c r="F65" s="5">
        <v>0.53</v>
      </c>
      <c r="G65" t="s">
        <v>247</v>
      </c>
      <c r="H65" t="s">
        <v>248</v>
      </c>
      <c r="I65" t="s">
        <v>251</v>
      </c>
      <c r="J65" t="s">
        <v>250</v>
      </c>
      <c r="K65">
        <v>-2.8226464999999998</v>
      </c>
      <c r="L65">
        <v>114.2088309</v>
      </c>
      <c r="M65" t="s">
        <v>58</v>
      </c>
      <c r="N65" t="s">
        <v>59</v>
      </c>
      <c r="O65" t="s">
        <v>60</v>
      </c>
      <c r="P65" t="s">
        <v>70</v>
      </c>
      <c r="Q65" t="s">
        <v>80</v>
      </c>
      <c r="R65" t="s">
        <v>63</v>
      </c>
      <c r="S65">
        <v>2015</v>
      </c>
      <c r="T65">
        <v>25</v>
      </c>
      <c r="U65">
        <v>18</v>
      </c>
      <c r="V65">
        <v>2040</v>
      </c>
      <c r="W65">
        <v>10</v>
      </c>
      <c r="X65">
        <v>2030</v>
      </c>
      <c r="Y65" s="8">
        <v>69839277.908936396</v>
      </c>
      <c r="Z65" s="8">
        <v>1.16398796514894</v>
      </c>
      <c r="AA65" s="8">
        <v>17.015426701766835</v>
      </c>
      <c r="AB65">
        <v>60</v>
      </c>
      <c r="AC65" s="5">
        <v>0.33441176470588202</v>
      </c>
      <c r="AD65" s="5">
        <v>0.78499450686047101</v>
      </c>
      <c r="AE65" s="7">
        <v>412593.11280586355</v>
      </c>
      <c r="AF65" s="6">
        <v>0.99479804160761898</v>
      </c>
      <c r="AG65" s="6">
        <v>55.194051448676397</v>
      </c>
      <c r="AH65" s="6">
        <v>34.883543335850199</v>
      </c>
      <c r="AI65" s="6">
        <v>0.217801095351357</v>
      </c>
      <c r="AJ65" s="6">
        <v>0.21954350411416801</v>
      </c>
      <c r="AK65" s="6">
        <v>5.1712328767123301</v>
      </c>
      <c r="AL65" s="6">
        <v>0.12999999999999901</v>
      </c>
      <c r="AM65" s="6">
        <v>35.2330868399644</v>
      </c>
      <c r="AN65" s="6">
        <v>40.404319716676696</v>
      </c>
      <c r="AO65" s="6">
        <v>52.03</v>
      </c>
      <c r="AP65" s="6">
        <v>16.796913160035601</v>
      </c>
      <c r="AQ65" s="6">
        <v>11.625680283323305</v>
      </c>
      <c r="AR65" s="7">
        <v>1765777</v>
      </c>
      <c r="AS65" s="6">
        <v>53</v>
      </c>
      <c r="AT65" s="6">
        <v>158.24250000000001</v>
      </c>
      <c r="AU65" s="6">
        <v>123.903128479035</v>
      </c>
      <c r="AV65" s="6">
        <v>189.9325</v>
      </c>
      <c r="AW65" s="6">
        <v>155.70619503393999</v>
      </c>
      <c r="AX65" s="6">
        <v>25.135748135765802</v>
      </c>
      <c r="AY65" s="7">
        <v>294.37294007267661</v>
      </c>
      <c r="AZ65" s="7">
        <v>156.9989013720942</v>
      </c>
      <c r="BA65" s="7">
        <v>574.02723314171942</v>
      </c>
      <c r="BB65" s="7">
        <v>822.67424318977362</v>
      </c>
      <c r="BC65" s="6">
        <v>15.0384806545343</v>
      </c>
      <c r="BD65" s="6">
        <v>14.5461983354041</v>
      </c>
      <c r="BE65" s="6">
        <v>0.57248062015503798</v>
      </c>
      <c r="BF65" s="6">
        <v>1.22011015068734</v>
      </c>
      <c r="BG65" s="6">
        <v>0.69848941572294598</v>
      </c>
      <c r="BH65" s="6">
        <v>16.894255146352901</v>
      </c>
      <c r="BI65" s="6">
        <v>42.56954754833</v>
      </c>
      <c r="BJ65">
        <v>78</v>
      </c>
      <c r="BK65" s="6">
        <v>0.41044682060006454</v>
      </c>
      <c r="BL65" s="6">
        <v>4.1044682060006457</v>
      </c>
      <c r="BM65" s="6">
        <v>41.044682060006458</v>
      </c>
      <c r="BO65" s="8"/>
      <c r="BP65" s="8"/>
    </row>
    <row r="66" spans="1:68" x14ac:dyDescent="0.2">
      <c r="A66">
        <v>65</v>
      </c>
      <c r="B66" t="s">
        <v>51</v>
      </c>
      <c r="C66" t="s">
        <v>109</v>
      </c>
      <c r="D66" t="s">
        <v>53</v>
      </c>
      <c r="E66" s="5">
        <v>0.59</v>
      </c>
      <c r="F66" s="5">
        <v>1.27</v>
      </c>
      <c r="G66" t="s">
        <v>145</v>
      </c>
      <c r="H66" t="s">
        <v>130</v>
      </c>
      <c r="I66" t="s">
        <v>146</v>
      </c>
      <c r="J66" t="s">
        <v>132</v>
      </c>
      <c r="K66">
        <v>-5.8919072999999997</v>
      </c>
      <c r="L66">
        <v>106.0302341</v>
      </c>
      <c r="M66" t="s">
        <v>58</v>
      </c>
      <c r="N66" t="s">
        <v>128</v>
      </c>
      <c r="O66" t="s">
        <v>60</v>
      </c>
      <c r="P66" t="s">
        <v>61</v>
      </c>
      <c r="Q66" t="s">
        <v>71</v>
      </c>
      <c r="R66" t="s">
        <v>63</v>
      </c>
      <c r="S66">
        <v>1997</v>
      </c>
      <c r="T66">
        <v>30</v>
      </c>
      <c r="U66">
        <v>5</v>
      </c>
      <c r="V66">
        <v>2027</v>
      </c>
      <c r="W66">
        <v>5</v>
      </c>
      <c r="X66">
        <v>2022</v>
      </c>
      <c r="Y66" s="8">
        <v>220263146.05125466</v>
      </c>
      <c r="Z66" s="8">
        <v>0.36710524341875772</v>
      </c>
      <c r="AA66" s="8">
        <v>9.8869311658152377</v>
      </c>
      <c r="AB66">
        <v>600</v>
      </c>
      <c r="AC66" s="5">
        <v>0.31173076923076898</v>
      </c>
      <c r="AD66" s="5">
        <v>0.73402605516475306</v>
      </c>
      <c r="AE66" s="7">
        <v>3858040.9459459418</v>
      </c>
      <c r="AF66" s="6">
        <v>1.1548976312210399</v>
      </c>
      <c r="AG66" s="6">
        <v>55.194051448676397</v>
      </c>
      <c r="AH66" s="6">
        <v>41.260342651467901</v>
      </c>
      <c r="AI66" s="6">
        <v>0.217801095351357</v>
      </c>
      <c r="AJ66" s="6">
        <v>0.27126396508660799</v>
      </c>
      <c r="AK66" s="6">
        <v>5.1712328767123301</v>
      </c>
      <c r="AL66" s="6">
        <v>0.12999999999999901</v>
      </c>
      <c r="AM66" s="6">
        <v>41.644217900843898</v>
      </c>
      <c r="AN66" s="6">
        <v>46.832839493266846</v>
      </c>
      <c r="AO66" s="6">
        <v>52.95</v>
      </c>
      <c r="AP66" s="6">
        <v>11.305782099156104</v>
      </c>
      <c r="AQ66" s="6">
        <v>6.1171605067331569</v>
      </c>
      <c r="AR66" s="7">
        <v>932090</v>
      </c>
      <c r="AS66" s="6">
        <v>53</v>
      </c>
      <c r="AT66" s="6">
        <v>158.24250000000001</v>
      </c>
      <c r="AU66" s="6">
        <v>101.113674468174</v>
      </c>
      <c r="AV66" s="6">
        <v>189.9325</v>
      </c>
      <c r="AW66" s="6">
        <v>128.52097414766101</v>
      </c>
      <c r="AX66" s="6">
        <v>11.4584803371374</v>
      </c>
      <c r="AY66" s="7">
        <v>2752.5977068678235</v>
      </c>
      <c r="AZ66" s="7">
        <v>1468.0521103295061</v>
      </c>
      <c r="BA66" s="7">
        <v>5367.5655283922561</v>
      </c>
      <c r="BB66" s="7">
        <v>7692.593058126613</v>
      </c>
      <c r="BC66" s="6">
        <v>15.0384806545343</v>
      </c>
      <c r="BD66" s="6">
        <v>18.116251162834899</v>
      </c>
      <c r="BE66" s="6">
        <v>0.52</v>
      </c>
      <c r="BF66" s="6">
        <v>2.4729612490627</v>
      </c>
      <c r="BG66" s="6">
        <v>1.2859398495126</v>
      </c>
      <c r="BH66" s="6">
        <v>4.2000877017645504</v>
      </c>
      <c r="BI66" s="6">
        <v>6.2946758146755304</v>
      </c>
      <c r="BJ66">
        <v>780</v>
      </c>
      <c r="BK66" s="6">
        <v>4.4556423496267481</v>
      </c>
      <c r="BL66" s="6">
        <v>22.278211748133742</v>
      </c>
      <c r="BM66" s="6">
        <v>222.78211748133742</v>
      </c>
      <c r="BO66" s="8"/>
      <c r="BP66" s="8"/>
    </row>
    <row r="67" spans="1:68" x14ac:dyDescent="0.2">
      <c r="A67">
        <v>66</v>
      </c>
      <c r="B67" t="s">
        <v>51</v>
      </c>
      <c r="C67" t="s">
        <v>313</v>
      </c>
      <c r="D67" t="s">
        <v>53</v>
      </c>
      <c r="E67" s="5">
        <v>0.59</v>
      </c>
      <c r="F67" s="5">
        <v>0.98</v>
      </c>
      <c r="G67" t="s">
        <v>324</v>
      </c>
      <c r="H67" t="s">
        <v>325</v>
      </c>
      <c r="I67" t="s">
        <v>328</v>
      </c>
      <c r="J67" t="s">
        <v>327</v>
      </c>
      <c r="K67">
        <v>-7.7152989999999999</v>
      </c>
      <c r="L67">
        <v>113.5857062</v>
      </c>
      <c r="M67" t="s">
        <v>58</v>
      </c>
      <c r="N67" t="s">
        <v>128</v>
      </c>
      <c r="O67" t="s">
        <v>60</v>
      </c>
      <c r="P67" t="s">
        <v>61</v>
      </c>
      <c r="Q67" t="s">
        <v>71</v>
      </c>
      <c r="R67" t="s">
        <v>63</v>
      </c>
      <c r="S67">
        <v>1999</v>
      </c>
      <c r="T67">
        <v>30</v>
      </c>
      <c r="U67">
        <v>7</v>
      </c>
      <c r="V67">
        <v>2029</v>
      </c>
      <c r="W67">
        <v>7</v>
      </c>
      <c r="X67">
        <v>2022</v>
      </c>
      <c r="Y67" s="8">
        <v>232671470.8021268</v>
      </c>
      <c r="Z67" s="8">
        <v>0.37832759480020617</v>
      </c>
      <c r="AA67" s="8">
        <v>7.6136380597987614</v>
      </c>
      <c r="AB67">
        <v>615</v>
      </c>
      <c r="AC67" s="5">
        <v>0.31557692307692298</v>
      </c>
      <c r="AD67" s="5">
        <v>0.71032356416787101</v>
      </c>
      <c r="AE67" s="7">
        <v>3826797.1695979885</v>
      </c>
      <c r="AF67" s="6">
        <v>1.1408207814731901</v>
      </c>
      <c r="AG67" s="6">
        <v>60.014224166964603</v>
      </c>
      <c r="AH67" s="6">
        <v>44.2195716336064</v>
      </c>
      <c r="AI67" s="6">
        <v>0.217801095351357</v>
      </c>
      <c r="AJ67" s="6">
        <v>0.26463184515995503</v>
      </c>
      <c r="AK67" s="6">
        <v>5.1712328767123301</v>
      </c>
      <c r="AL67" s="6">
        <v>0.12999999999999901</v>
      </c>
      <c r="AM67" s="6">
        <v>44.600324186187997</v>
      </c>
      <c r="AN67" s="6">
        <v>49.78543635547868</v>
      </c>
      <c r="AO67" s="6">
        <v>53.17</v>
      </c>
      <c r="AP67" s="6">
        <v>8.5696758138120046</v>
      </c>
      <c r="AQ67" s="6">
        <v>3.3845636445213216</v>
      </c>
      <c r="AR67" s="7">
        <v>932090</v>
      </c>
      <c r="AS67" s="6">
        <v>53</v>
      </c>
      <c r="AT67" s="6">
        <v>158.24250000000001</v>
      </c>
      <c r="AU67" s="6">
        <v>99.759185171058306</v>
      </c>
      <c r="AV67" s="6">
        <v>189.9325</v>
      </c>
      <c r="AW67" s="6">
        <v>127.505053226614</v>
      </c>
      <c r="AX67" s="6">
        <v>7.7264154525437601</v>
      </c>
      <c r="AY67" s="7">
        <v>2730.3061997702544</v>
      </c>
      <c r="AZ67" s="7">
        <v>1456.1633065441356</v>
      </c>
      <c r="BA67" s="7">
        <v>5324.0970895519959</v>
      </c>
      <c r="BB67" s="7">
        <v>7630.2957262912705</v>
      </c>
      <c r="BC67" s="6">
        <v>15.0384806545343</v>
      </c>
      <c r="BD67" s="6">
        <v>17.677349834458099</v>
      </c>
      <c r="BE67" s="6">
        <v>0.52</v>
      </c>
      <c r="BF67" s="6">
        <v>7.39264442357128</v>
      </c>
      <c r="BG67" s="6">
        <v>3.8441751002570701</v>
      </c>
      <c r="BH67" s="6">
        <v>20.650102611725298</v>
      </c>
      <c r="BI67" s="6">
        <v>25.736739270246201</v>
      </c>
      <c r="BJ67">
        <v>799.5</v>
      </c>
      <c r="BK67" s="6">
        <v>4.3656897375601691</v>
      </c>
      <c r="BL67" s="6">
        <v>30.559828162921185</v>
      </c>
      <c r="BM67" s="6">
        <v>305.59828162921184</v>
      </c>
      <c r="BO67" s="8"/>
      <c r="BP67" s="8"/>
    </row>
    <row r="68" spans="1:68" x14ac:dyDescent="0.2">
      <c r="A68">
        <v>67</v>
      </c>
      <c r="B68" t="s">
        <v>51</v>
      </c>
      <c r="C68" t="s">
        <v>109</v>
      </c>
      <c r="D68" t="s">
        <v>53</v>
      </c>
      <c r="E68" s="5">
        <v>0.59</v>
      </c>
      <c r="F68" s="5">
        <v>1.27</v>
      </c>
      <c r="G68" t="s">
        <v>226</v>
      </c>
      <c r="H68" t="s">
        <v>223</v>
      </c>
      <c r="I68" t="s">
        <v>227</v>
      </c>
      <c r="J68" t="s">
        <v>225</v>
      </c>
      <c r="K68">
        <v>-5.9916942999999998</v>
      </c>
      <c r="L68">
        <v>106.10080050000001</v>
      </c>
      <c r="M68" t="s">
        <v>58</v>
      </c>
      <c r="N68" t="s">
        <v>128</v>
      </c>
      <c r="O68" t="s">
        <v>60</v>
      </c>
      <c r="P68" t="s">
        <v>70</v>
      </c>
      <c r="Q68" t="s">
        <v>62</v>
      </c>
      <c r="R68" t="s">
        <v>63</v>
      </c>
      <c r="S68">
        <v>2020</v>
      </c>
      <c r="T68">
        <v>25</v>
      </c>
      <c r="U68">
        <v>23</v>
      </c>
      <c r="V68">
        <v>2045</v>
      </c>
      <c r="W68">
        <v>10</v>
      </c>
      <c r="X68">
        <v>2035</v>
      </c>
      <c r="Y68" s="8">
        <v>728002437.51029503</v>
      </c>
      <c r="Z68" s="8">
        <v>0.73461396317890515</v>
      </c>
      <c r="AA68" s="8">
        <v>14.552711774807918</v>
      </c>
      <c r="AB68">
        <v>991</v>
      </c>
      <c r="AC68" s="5">
        <v>0.37791666666666601</v>
      </c>
      <c r="AD68" s="5">
        <v>0.73402605516475306</v>
      </c>
      <c r="AE68" s="7">
        <v>6372197.6290540472</v>
      </c>
      <c r="AF68" s="6">
        <v>0.78505424953491199</v>
      </c>
      <c r="AG68" s="6">
        <v>55.194051448676397</v>
      </c>
      <c r="AH68" s="6">
        <v>30.9975995680404</v>
      </c>
      <c r="AI68" s="6">
        <v>0.217801095351357</v>
      </c>
      <c r="AJ68" s="6">
        <v>0.17773221088989599</v>
      </c>
      <c r="AK68" s="6">
        <v>4.7031963470319598</v>
      </c>
      <c r="AL68" s="6">
        <v>0.12</v>
      </c>
      <c r="AM68" s="6">
        <v>31.291434142726501</v>
      </c>
      <c r="AN68" s="6">
        <v>35.998528125962252</v>
      </c>
      <c r="AO68" s="6">
        <v>42.6</v>
      </c>
      <c r="AP68" s="6">
        <v>11.3085658572735</v>
      </c>
      <c r="AQ68" s="6">
        <v>6.6014718740377489</v>
      </c>
      <c r="AR68" s="7">
        <v>1980563</v>
      </c>
      <c r="AS68" s="6">
        <v>53</v>
      </c>
      <c r="AT68" s="6">
        <v>158.24250000000001</v>
      </c>
      <c r="AU68" s="6">
        <v>162.10490443978</v>
      </c>
      <c r="AV68" s="6">
        <v>189.9325</v>
      </c>
      <c r="AW68" s="6">
        <v>202.38915049560501</v>
      </c>
      <c r="AX68" s="6">
        <v>48.522572562965003</v>
      </c>
      <c r="AY68" s="7">
        <v>4546.3738791766882</v>
      </c>
      <c r="AZ68" s="7">
        <v>2424.7327355609009</v>
      </c>
      <c r="BA68" s="7">
        <v>8865.4290643945424</v>
      </c>
      <c r="BB68" s="7">
        <v>12705.599534339121</v>
      </c>
      <c r="BC68" s="6">
        <v>15.0384806545343</v>
      </c>
      <c r="BD68" s="6">
        <v>11.696982586859599</v>
      </c>
      <c r="BE68" s="6">
        <v>0.47</v>
      </c>
      <c r="BF68" s="6">
        <v>2.4729612490627</v>
      </c>
      <c r="BG68" s="6">
        <v>1.16229178705946</v>
      </c>
      <c r="BH68" s="6">
        <v>5.1769103175049</v>
      </c>
      <c r="BI68" s="6">
        <v>7.3486922829668098</v>
      </c>
      <c r="BJ68">
        <v>1288.3</v>
      </c>
      <c r="BK68" s="6">
        <v>5.0025208275651707</v>
      </c>
      <c r="BL68" s="6">
        <v>50.025208275651707</v>
      </c>
      <c r="BM68" s="6">
        <v>500.2520827565171</v>
      </c>
      <c r="BO68" s="8"/>
      <c r="BP68" s="8"/>
    </row>
    <row r="69" spans="1:68" x14ac:dyDescent="0.2">
      <c r="A69">
        <v>68</v>
      </c>
      <c r="B69" t="s">
        <v>51</v>
      </c>
      <c r="C69" t="s">
        <v>95</v>
      </c>
      <c r="D69" t="s">
        <v>96</v>
      </c>
      <c r="E69" s="5">
        <v>0.45</v>
      </c>
      <c r="F69" s="5">
        <v>-0.09</v>
      </c>
      <c r="G69" t="s">
        <v>439</v>
      </c>
      <c r="H69" t="s">
        <v>440</v>
      </c>
      <c r="I69" t="s">
        <v>443</v>
      </c>
      <c r="J69" t="s">
        <v>442</v>
      </c>
      <c r="K69">
        <v>-2.1634269100000001</v>
      </c>
      <c r="L69">
        <v>115.4408138</v>
      </c>
      <c r="M69" t="s">
        <v>101</v>
      </c>
      <c r="N69" t="s">
        <v>128</v>
      </c>
      <c r="O69" t="s">
        <v>60</v>
      </c>
      <c r="P69" t="s">
        <v>101</v>
      </c>
      <c r="Q69" t="s">
        <v>71</v>
      </c>
      <c r="R69" t="s">
        <v>63</v>
      </c>
      <c r="S69">
        <v>2019</v>
      </c>
      <c r="T69">
        <v>25</v>
      </c>
      <c r="U69">
        <v>22</v>
      </c>
      <c r="V69">
        <v>2044</v>
      </c>
      <c r="W69">
        <v>10</v>
      </c>
      <c r="X69">
        <v>2034</v>
      </c>
      <c r="Y69" s="8">
        <v>74796347.391018063</v>
      </c>
      <c r="Z69" s="8">
        <v>0.74796347391018059</v>
      </c>
      <c r="AA69" s="8">
        <v>8.7676208688166479</v>
      </c>
      <c r="AB69">
        <v>100</v>
      </c>
      <c r="AC69" s="5">
        <v>0.35403846153846102</v>
      </c>
      <c r="AD69" s="5">
        <v>0.78499450686047101</v>
      </c>
      <c r="AE69" s="7">
        <v>687655.18800977257</v>
      </c>
      <c r="AF69" s="6">
        <v>1.2405889382667701</v>
      </c>
      <c r="AG69" s="6">
        <v>55.194051448676397</v>
      </c>
      <c r="AH69" s="6">
        <v>43.296985647243297</v>
      </c>
      <c r="AI69" s="6">
        <v>0.217801095351357</v>
      </c>
      <c r="AJ69" s="6">
        <v>0.25600088798588599</v>
      </c>
      <c r="AK69" s="6">
        <v>3.6039861151566099</v>
      </c>
      <c r="AL69" s="6">
        <v>3.4961424951266902</v>
      </c>
      <c r="AM69" s="6">
        <v>43.699396848561499</v>
      </c>
      <c r="AN69" s="6">
        <v>50.65311514551248</v>
      </c>
      <c r="AO69" s="6">
        <v>54.43</v>
      </c>
      <c r="AP69" s="6">
        <v>10.730603151438501</v>
      </c>
      <c r="AQ69" s="6">
        <v>3.7768848544875198</v>
      </c>
      <c r="AR69" s="7">
        <v>2203790</v>
      </c>
      <c r="AS69" s="6">
        <v>53</v>
      </c>
      <c r="AT69" s="6">
        <v>158.24250000000001</v>
      </c>
      <c r="AU69" s="6">
        <v>92.456379338553106</v>
      </c>
      <c r="AV69" s="6">
        <v>189.9325</v>
      </c>
      <c r="AW69" s="6">
        <v>117.9740447617</v>
      </c>
      <c r="AX69" s="6">
        <v>7.8791717877287102</v>
      </c>
      <c r="AY69" s="7">
        <v>490.62156678779434</v>
      </c>
      <c r="AZ69" s="7">
        <v>261.66483562015702</v>
      </c>
      <c r="BA69" s="7">
        <v>956.71205523619892</v>
      </c>
      <c r="BB69" s="7">
        <v>1371.1237386496227</v>
      </c>
      <c r="BC69" s="6">
        <v>15.0384806545343</v>
      </c>
      <c r="BD69" s="6">
        <v>17.135112908936001</v>
      </c>
      <c r="BE69" s="6">
        <v>1.74</v>
      </c>
      <c r="BF69" s="6">
        <v>1.22209609387958</v>
      </c>
      <c r="BG69" s="6">
        <v>2.1264472033504802</v>
      </c>
      <c r="BH69" s="6">
        <v>8.7937624633410199</v>
      </c>
      <c r="BI69" s="6">
        <v>25.454579415527501</v>
      </c>
      <c r="BJ69">
        <v>130</v>
      </c>
      <c r="BK69" s="6">
        <v>0.85309741958667995</v>
      </c>
      <c r="BL69" s="6">
        <v>8.5309741958667988</v>
      </c>
      <c r="BM69" s="6">
        <v>85.309741958667985</v>
      </c>
      <c r="BO69" s="8"/>
      <c r="BP69" s="8"/>
    </row>
    <row r="70" spans="1:68" x14ac:dyDescent="0.2">
      <c r="A70">
        <v>69</v>
      </c>
      <c r="B70" t="s">
        <v>51</v>
      </c>
      <c r="C70" t="s">
        <v>109</v>
      </c>
      <c r="D70" t="s">
        <v>53</v>
      </c>
      <c r="E70" s="5">
        <v>0.59</v>
      </c>
      <c r="F70" s="5">
        <v>1.27</v>
      </c>
      <c r="G70" t="s">
        <v>135</v>
      </c>
      <c r="H70" t="s">
        <v>130</v>
      </c>
      <c r="I70" t="s">
        <v>136</v>
      </c>
      <c r="J70" t="s">
        <v>132</v>
      </c>
      <c r="K70">
        <v>-5.8919072999999997</v>
      </c>
      <c r="L70">
        <v>106.0302341</v>
      </c>
      <c r="M70" t="s">
        <v>58</v>
      </c>
      <c r="N70" t="s">
        <v>128</v>
      </c>
      <c r="O70" t="s">
        <v>60</v>
      </c>
      <c r="P70" t="s">
        <v>61</v>
      </c>
      <c r="Q70" t="s">
        <v>71</v>
      </c>
      <c r="R70" t="s">
        <v>63</v>
      </c>
      <c r="S70">
        <v>1985</v>
      </c>
      <c r="T70">
        <v>30</v>
      </c>
      <c r="U70">
        <v>5</v>
      </c>
      <c r="V70">
        <v>2015</v>
      </c>
      <c r="W70">
        <v>5</v>
      </c>
      <c r="X70">
        <v>2027</v>
      </c>
      <c r="Y70" s="8">
        <v>104952383.65599602</v>
      </c>
      <c r="Z70" s="8">
        <v>0.26238095913999004</v>
      </c>
      <c r="AA70" s="8">
        <v>6.5433097525783506</v>
      </c>
      <c r="AB70">
        <v>400</v>
      </c>
      <c r="AC70" s="5">
        <v>0.28865384615384598</v>
      </c>
      <c r="AD70" s="5">
        <v>0.73402605516475306</v>
      </c>
      <c r="AE70" s="7">
        <v>2572027.2972972947</v>
      </c>
      <c r="AF70" s="6">
        <v>1.2472377554451199</v>
      </c>
      <c r="AG70" s="6">
        <v>55.194051448676397</v>
      </c>
      <c r="AH70" s="6">
        <v>44.472092971764503</v>
      </c>
      <c r="AI70" s="6">
        <v>0.217801095351357</v>
      </c>
      <c r="AJ70" s="6">
        <v>0.31684405924751302</v>
      </c>
      <c r="AK70" s="6">
        <v>5.1712328767123301</v>
      </c>
      <c r="AL70" s="6">
        <v>0.12999999999999901</v>
      </c>
      <c r="AM70" s="6">
        <v>44.876469587173503</v>
      </c>
      <c r="AN70" s="6">
        <v>50.090169907724345</v>
      </c>
      <c r="AO70" s="6">
        <v>52.95</v>
      </c>
      <c r="AP70" s="6">
        <v>8.0735304128265</v>
      </c>
      <c r="AQ70" s="6">
        <v>2.8598300922756579</v>
      </c>
      <c r="AR70" s="7">
        <v>932090</v>
      </c>
      <c r="AS70" s="6">
        <v>53</v>
      </c>
      <c r="AT70" s="6">
        <v>158.24250000000001</v>
      </c>
      <c r="AU70" s="6">
        <v>91.050800571854296</v>
      </c>
      <c r="AV70" s="6">
        <v>189.9325</v>
      </c>
      <c r="AW70" s="6">
        <v>116.426689994931</v>
      </c>
      <c r="AX70" s="6">
        <v>6.4759903982702003</v>
      </c>
      <c r="AY70" s="7">
        <v>1835.0651379118826</v>
      </c>
      <c r="AZ70" s="7">
        <v>978.7014068863374</v>
      </c>
      <c r="BA70" s="7">
        <v>3578.3770189281709</v>
      </c>
      <c r="BB70" s="7">
        <v>5128.3953720844083</v>
      </c>
      <c r="BC70" s="6">
        <v>15.0384806545343</v>
      </c>
      <c r="BD70" s="6">
        <v>21.128745793909001</v>
      </c>
      <c r="BE70" s="6">
        <v>0.52</v>
      </c>
      <c r="BF70" s="6">
        <v>2.4729612490627</v>
      </c>
      <c r="BG70" s="6">
        <v>1.2859398495126</v>
      </c>
      <c r="BH70" s="6">
        <v>4.5629164383596104</v>
      </c>
      <c r="BI70" s="6">
        <v>6.8437811516437703</v>
      </c>
      <c r="BJ70">
        <v>520</v>
      </c>
      <c r="BK70" s="6">
        <v>3.2079295532246563</v>
      </c>
      <c r="BL70" s="6">
        <v>16.039647766123281</v>
      </c>
      <c r="BM70" s="6">
        <v>160.39647766123281</v>
      </c>
      <c r="BO70" s="8"/>
      <c r="BP70" s="8"/>
    </row>
    <row r="71" spans="1:68" x14ac:dyDescent="0.2">
      <c r="A71">
        <v>70</v>
      </c>
      <c r="B71" t="s">
        <v>51</v>
      </c>
      <c r="C71" t="s">
        <v>313</v>
      </c>
      <c r="D71" t="s">
        <v>53</v>
      </c>
      <c r="E71" s="5">
        <v>0.59</v>
      </c>
      <c r="F71" s="5">
        <v>0.98</v>
      </c>
      <c r="G71" t="s">
        <v>656</v>
      </c>
      <c r="H71" t="s">
        <v>321</v>
      </c>
      <c r="I71" t="s">
        <v>322</v>
      </c>
      <c r="J71" t="s">
        <v>323</v>
      </c>
      <c r="K71">
        <v>-7.7110288999999996</v>
      </c>
      <c r="L71">
        <v>113.57068150000001</v>
      </c>
      <c r="M71" t="s">
        <v>58</v>
      </c>
      <c r="N71" t="s">
        <v>59</v>
      </c>
      <c r="O71" t="s">
        <v>60</v>
      </c>
      <c r="P71" t="s">
        <v>61</v>
      </c>
      <c r="Q71" t="s">
        <v>71</v>
      </c>
      <c r="R71" t="s">
        <v>63</v>
      </c>
      <c r="S71">
        <v>2012</v>
      </c>
      <c r="T71">
        <v>30</v>
      </c>
      <c r="U71">
        <v>20</v>
      </c>
      <c r="V71">
        <v>2042</v>
      </c>
      <c r="W71">
        <v>10</v>
      </c>
      <c r="X71">
        <v>2032</v>
      </c>
      <c r="Y71" s="8">
        <v>888650667.86464226</v>
      </c>
      <c r="Z71" s="8">
        <v>1.3464404058555186</v>
      </c>
      <c r="AA71" s="8">
        <v>20.470206103724479</v>
      </c>
      <c r="AB71">
        <v>660</v>
      </c>
      <c r="AC71" s="5">
        <v>0.340576923076923</v>
      </c>
      <c r="AD71" s="5">
        <v>0.71032356416787101</v>
      </c>
      <c r="AE71" s="7">
        <v>4106806.7185929632</v>
      </c>
      <c r="AF71" s="6">
        <v>1.0570720563139699</v>
      </c>
      <c r="AG71" s="6">
        <v>60.014224166964603</v>
      </c>
      <c r="AH71" s="6">
        <v>41.054617313990299</v>
      </c>
      <c r="AI71" s="6">
        <v>0.217801095351357</v>
      </c>
      <c r="AJ71" s="6">
        <v>0.22689982677488499</v>
      </c>
      <c r="AK71" s="6">
        <v>5.1712328767123301</v>
      </c>
      <c r="AL71" s="6">
        <v>0.12999999999999901</v>
      </c>
      <c r="AM71" s="6">
        <v>41.416806181016298</v>
      </c>
      <c r="AN71" s="6">
        <v>46.582750017477508</v>
      </c>
      <c r="AO71" s="6">
        <v>62.92</v>
      </c>
      <c r="AP71" s="6">
        <v>21.503193818983704</v>
      </c>
      <c r="AQ71" s="6">
        <v>16.337249982522493</v>
      </c>
      <c r="AR71" s="7">
        <v>1253133</v>
      </c>
      <c r="AS71" s="6">
        <v>53</v>
      </c>
      <c r="AT71" s="6">
        <v>158.24250000000001</v>
      </c>
      <c r="AU71" s="6">
        <v>110.660631892071</v>
      </c>
      <c r="AV71" s="6">
        <v>189.9325</v>
      </c>
      <c r="AW71" s="6">
        <v>140.60719439207099</v>
      </c>
      <c r="AX71" s="6">
        <v>13.4430924077654</v>
      </c>
      <c r="AY71" s="7">
        <v>2930.0847021924683</v>
      </c>
      <c r="AZ71" s="7">
        <v>1562.7118411693164</v>
      </c>
      <c r="BA71" s="7">
        <v>5713.665169275313</v>
      </c>
      <c r="BB71" s="7">
        <v>8188.6100477272184</v>
      </c>
      <c r="BC71" s="6">
        <v>15.0384806545343</v>
      </c>
      <c r="BD71" s="6">
        <v>15.177397578368</v>
      </c>
      <c r="BE71" s="6">
        <v>0.52</v>
      </c>
      <c r="BF71" s="6">
        <v>3.9181882551393898</v>
      </c>
      <c r="BG71" s="6">
        <v>2.0374578926724798</v>
      </c>
      <c r="BH71" s="6">
        <v>3.93328993682529</v>
      </c>
      <c r="BI71" s="6">
        <v>5.2027767274077501</v>
      </c>
      <c r="BJ71">
        <v>858</v>
      </c>
      <c r="BK71" s="6">
        <v>4.3411906229070913</v>
      </c>
      <c r="BL71" s="6">
        <v>43.411906229070915</v>
      </c>
      <c r="BM71" s="6">
        <v>434.11906229070917</v>
      </c>
      <c r="BO71" s="8"/>
      <c r="BP71" s="8"/>
    </row>
    <row r="72" spans="1:68" x14ac:dyDescent="0.2">
      <c r="A72">
        <v>71</v>
      </c>
      <c r="B72" t="s">
        <v>51</v>
      </c>
      <c r="C72" t="s">
        <v>313</v>
      </c>
      <c r="D72" t="s">
        <v>53</v>
      </c>
      <c r="E72" s="5">
        <v>0.59</v>
      </c>
      <c r="F72" s="5">
        <v>0.98</v>
      </c>
      <c r="G72" t="s">
        <v>454</v>
      </c>
      <c r="H72" t="s">
        <v>455</v>
      </c>
      <c r="I72" t="s">
        <v>456</v>
      </c>
      <c r="J72" t="s">
        <v>457</v>
      </c>
      <c r="K72">
        <v>-6.8105241999999997</v>
      </c>
      <c r="L72">
        <v>111.9955033</v>
      </c>
      <c r="M72" t="s">
        <v>58</v>
      </c>
      <c r="N72" t="s">
        <v>59</v>
      </c>
      <c r="O72" t="s">
        <v>60</v>
      </c>
      <c r="P72" t="s">
        <v>61</v>
      </c>
      <c r="Q72" t="s">
        <v>71</v>
      </c>
      <c r="R72" t="s">
        <v>63</v>
      </c>
      <c r="S72">
        <v>2012</v>
      </c>
      <c r="T72">
        <v>30</v>
      </c>
      <c r="U72">
        <v>20</v>
      </c>
      <c r="V72">
        <v>2042</v>
      </c>
      <c r="W72">
        <v>10</v>
      </c>
      <c r="X72">
        <v>2032</v>
      </c>
      <c r="Y72" s="8">
        <v>471254142.04943144</v>
      </c>
      <c r="Z72" s="8">
        <v>1.3464404058555184</v>
      </c>
      <c r="AA72" s="8">
        <v>20.470206103724479</v>
      </c>
      <c r="AB72">
        <v>350</v>
      </c>
      <c r="AC72" s="5">
        <v>0.340576923076923</v>
      </c>
      <c r="AD72" s="5">
        <v>0.71032356416787101</v>
      </c>
      <c r="AE72" s="7">
        <v>2177852.0477386927</v>
      </c>
      <c r="AF72" s="6">
        <v>1.0570720563139699</v>
      </c>
      <c r="AG72" s="6">
        <v>60.014224166964603</v>
      </c>
      <c r="AH72" s="6">
        <v>41.054617313990299</v>
      </c>
      <c r="AI72" s="6">
        <v>0.217801095351357</v>
      </c>
      <c r="AJ72" s="6">
        <v>0.22689982677488499</v>
      </c>
      <c r="AK72" s="6">
        <v>5.1712328767123301</v>
      </c>
      <c r="AL72" s="6">
        <v>0.12999999999999901</v>
      </c>
      <c r="AM72" s="6">
        <v>41.416806181016298</v>
      </c>
      <c r="AN72" s="6">
        <v>46.582750017477508</v>
      </c>
      <c r="AO72" s="6">
        <v>62.92</v>
      </c>
      <c r="AP72" s="6">
        <v>21.503193818983704</v>
      </c>
      <c r="AQ72" s="6">
        <v>16.337249982522493</v>
      </c>
      <c r="AR72" s="7">
        <v>1253133</v>
      </c>
      <c r="AS72" s="6">
        <v>53</v>
      </c>
      <c r="AT72" s="6">
        <v>158.24250000000001</v>
      </c>
      <c r="AU72" s="6">
        <v>110.660631892071</v>
      </c>
      <c r="AV72" s="6">
        <v>189.9325</v>
      </c>
      <c r="AW72" s="6">
        <v>140.60719439207099</v>
      </c>
      <c r="AX72" s="6">
        <v>13.4430924077654</v>
      </c>
      <c r="AY72" s="7">
        <v>1553.8327966172178</v>
      </c>
      <c r="AZ72" s="7">
        <v>828.71082486251623</v>
      </c>
      <c r="BA72" s="7">
        <v>3029.9739534035748</v>
      </c>
      <c r="BB72" s="7">
        <v>4342.4447222795852</v>
      </c>
      <c r="BC72" s="6">
        <v>15.0384806545343</v>
      </c>
      <c r="BD72" s="6">
        <v>15.177397578368</v>
      </c>
      <c r="BE72" s="6">
        <v>0.52</v>
      </c>
      <c r="BF72" s="6">
        <v>3.6897406234386301</v>
      </c>
      <c r="BG72" s="6">
        <v>1.9186651241880901</v>
      </c>
      <c r="BH72" s="6">
        <v>4.4026743356862603</v>
      </c>
      <c r="BI72" s="6">
        <v>6.2147935504174203</v>
      </c>
      <c r="BJ72">
        <v>455</v>
      </c>
      <c r="BK72" s="6">
        <v>2.3021465424507301</v>
      </c>
      <c r="BL72" s="6">
        <v>23.021465424507301</v>
      </c>
      <c r="BM72" s="6">
        <v>230.21465424507301</v>
      </c>
      <c r="BO72" s="8"/>
      <c r="BP72" s="8"/>
    </row>
    <row r="73" spans="1:68" x14ac:dyDescent="0.2">
      <c r="A73">
        <v>72</v>
      </c>
      <c r="B73" t="s">
        <v>51</v>
      </c>
      <c r="C73" t="s">
        <v>103</v>
      </c>
      <c r="D73" t="s">
        <v>88</v>
      </c>
      <c r="E73" s="5">
        <v>0.35</v>
      </c>
      <c r="F73" s="5">
        <v>1.44</v>
      </c>
      <c r="G73" t="s">
        <v>171</v>
      </c>
      <c r="H73" t="s">
        <v>105</v>
      </c>
      <c r="I73" t="s">
        <v>106</v>
      </c>
      <c r="J73" t="s">
        <v>107</v>
      </c>
      <c r="K73">
        <v>-3.7250700000000001</v>
      </c>
      <c r="L73">
        <v>103.69038999999999</v>
      </c>
      <c r="M73" t="s">
        <v>58</v>
      </c>
      <c r="N73" t="s">
        <v>128</v>
      </c>
      <c r="O73" t="s">
        <v>60</v>
      </c>
      <c r="P73" t="s">
        <v>61</v>
      </c>
      <c r="Q73" t="s">
        <v>71</v>
      </c>
      <c r="R73" t="s">
        <v>63</v>
      </c>
      <c r="S73">
        <v>2015</v>
      </c>
      <c r="T73">
        <v>25</v>
      </c>
      <c r="U73">
        <v>18</v>
      </c>
      <c r="V73">
        <v>2040</v>
      </c>
      <c r="W73">
        <v>10</v>
      </c>
      <c r="X73">
        <v>2030</v>
      </c>
      <c r="Y73" s="8">
        <v>103087421.69024429</v>
      </c>
      <c r="Z73" s="8">
        <v>0.93715837900222076</v>
      </c>
      <c r="AA73" s="8">
        <v>17.542397296326378</v>
      </c>
      <c r="AB73">
        <v>110</v>
      </c>
      <c r="AC73" s="5">
        <v>0.34634615384615303</v>
      </c>
      <c r="AD73" s="5">
        <v>0.58669322733791496</v>
      </c>
      <c r="AE73" s="7">
        <v>565337.59386281483</v>
      </c>
      <c r="AF73" s="6">
        <v>1.0394626022220499</v>
      </c>
      <c r="AG73" s="6">
        <v>55.194051448676397</v>
      </c>
      <c r="AH73" s="6">
        <v>37.245992825214799</v>
      </c>
      <c r="AI73" s="6">
        <v>0.217801095351357</v>
      </c>
      <c r="AJ73" s="6">
        <v>0.21934123193273899</v>
      </c>
      <c r="AK73" s="6">
        <v>5.1712328767123301</v>
      </c>
      <c r="AL73" s="6">
        <v>0.12999999999999901</v>
      </c>
      <c r="AM73" s="6">
        <v>37.604281543298598</v>
      </c>
      <c r="AN73" s="6">
        <v>42.766566933859863</v>
      </c>
      <c r="AO73" s="6">
        <v>55.7</v>
      </c>
      <c r="AP73" s="6">
        <v>18.095718456701405</v>
      </c>
      <c r="AQ73" s="6">
        <v>12.93343306614014</v>
      </c>
      <c r="AR73" s="7">
        <v>1025298.767</v>
      </c>
      <c r="AS73" s="6">
        <v>53</v>
      </c>
      <c r="AT73" s="6">
        <v>158.24250000000001</v>
      </c>
      <c r="AU73" s="6">
        <v>116.20798531265299</v>
      </c>
      <c r="AV73" s="6">
        <v>189.9325</v>
      </c>
      <c r="AW73" s="6">
        <v>146.66240037675601</v>
      </c>
      <c r="AX73" s="6">
        <v>19.674697961304499</v>
      </c>
      <c r="AY73" s="7">
        <v>403.35159379481649</v>
      </c>
      <c r="AZ73" s="7">
        <v>215.12085002390214</v>
      </c>
      <c r="BA73" s="7">
        <v>786.53560789989217</v>
      </c>
      <c r="BB73" s="7">
        <v>1127.2332541252472</v>
      </c>
      <c r="BC73" s="6">
        <v>15.0384806545343</v>
      </c>
      <c r="BD73" s="6">
        <v>14.675980077820901</v>
      </c>
      <c r="BE73" s="6">
        <v>0.52</v>
      </c>
      <c r="BF73" s="6">
        <v>1.30668398106015</v>
      </c>
      <c r="BG73" s="6">
        <v>0.67947567015128096</v>
      </c>
      <c r="BH73" s="6">
        <v>19.003691704096902</v>
      </c>
      <c r="BI73" s="6">
        <v>44.049596857887302</v>
      </c>
      <c r="BJ73">
        <v>143</v>
      </c>
      <c r="BK73" s="6">
        <v>0.58764728645059383</v>
      </c>
      <c r="BL73" s="6">
        <v>5.8764728645059385</v>
      </c>
      <c r="BM73" s="6">
        <v>58.764728645059385</v>
      </c>
      <c r="BO73" s="8"/>
      <c r="BP73" s="8"/>
    </row>
    <row r="74" spans="1:68" x14ac:dyDescent="0.2">
      <c r="A74">
        <v>73</v>
      </c>
      <c r="B74" t="s">
        <v>51</v>
      </c>
      <c r="C74" t="s">
        <v>103</v>
      </c>
      <c r="D74" t="s">
        <v>88</v>
      </c>
      <c r="E74" s="5">
        <v>0.35</v>
      </c>
      <c r="F74" s="5">
        <v>1.44</v>
      </c>
      <c r="G74" t="s">
        <v>171</v>
      </c>
      <c r="H74" t="s">
        <v>105</v>
      </c>
      <c r="I74" t="s">
        <v>108</v>
      </c>
      <c r="J74" t="s">
        <v>107</v>
      </c>
      <c r="K74">
        <v>-3.7250700000000001</v>
      </c>
      <c r="L74">
        <v>103.69038999999999</v>
      </c>
      <c r="M74" t="s">
        <v>58</v>
      </c>
      <c r="N74" t="s">
        <v>128</v>
      </c>
      <c r="O74" t="s">
        <v>60</v>
      </c>
      <c r="P74" t="s">
        <v>61</v>
      </c>
      <c r="Q74" t="s">
        <v>71</v>
      </c>
      <c r="R74" t="s">
        <v>63</v>
      </c>
      <c r="S74">
        <v>2015</v>
      </c>
      <c r="T74">
        <v>25</v>
      </c>
      <c r="U74">
        <v>18</v>
      </c>
      <c r="V74">
        <v>2040</v>
      </c>
      <c r="W74">
        <v>10</v>
      </c>
      <c r="X74">
        <v>2030</v>
      </c>
      <c r="Y74" s="8">
        <v>103087421.69024429</v>
      </c>
      <c r="Z74" s="8">
        <v>0.93715837900222076</v>
      </c>
      <c r="AA74" s="8">
        <v>17.542397296326378</v>
      </c>
      <c r="AB74">
        <v>110</v>
      </c>
      <c r="AC74" s="5">
        <v>0.34634615384615303</v>
      </c>
      <c r="AD74" s="5">
        <v>0.58669322733791496</v>
      </c>
      <c r="AE74" s="7">
        <v>565337.59386281483</v>
      </c>
      <c r="AF74" s="6">
        <v>1.0394626022220499</v>
      </c>
      <c r="AG74" s="6">
        <v>55.194051448676397</v>
      </c>
      <c r="AH74" s="6">
        <v>37.245992825214799</v>
      </c>
      <c r="AI74" s="6">
        <v>0.217801095351357</v>
      </c>
      <c r="AJ74" s="6">
        <v>0.21934123193273899</v>
      </c>
      <c r="AK74" s="6">
        <v>5.1712328767123301</v>
      </c>
      <c r="AL74" s="6">
        <v>0.12999999999999901</v>
      </c>
      <c r="AM74" s="6">
        <v>37.604281543298598</v>
      </c>
      <c r="AN74" s="6">
        <v>42.766566933859863</v>
      </c>
      <c r="AO74" s="6">
        <v>55.7</v>
      </c>
      <c r="AP74" s="6">
        <v>18.095718456701405</v>
      </c>
      <c r="AQ74" s="6">
        <v>12.93343306614014</v>
      </c>
      <c r="AR74" s="7">
        <v>1025298.767</v>
      </c>
      <c r="AS74" s="6">
        <v>53</v>
      </c>
      <c r="AT74" s="6">
        <v>158.24250000000001</v>
      </c>
      <c r="AU74" s="6">
        <v>116.20798531265299</v>
      </c>
      <c r="AV74" s="6">
        <v>189.9325</v>
      </c>
      <c r="AW74" s="6">
        <v>146.66240037675601</v>
      </c>
      <c r="AX74" s="6">
        <v>19.674697961304499</v>
      </c>
      <c r="AY74" s="7">
        <v>403.35159379481649</v>
      </c>
      <c r="AZ74" s="7">
        <v>215.12085002390214</v>
      </c>
      <c r="BA74" s="7">
        <v>786.53560789989217</v>
      </c>
      <c r="BB74" s="7">
        <v>1127.2332541252472</v>
      </c>
      <c r="BC74" s="6">
        <v>15.0384806545343</v>
      </c>
      <c r="BD74" s="6">
        <v>14.675980077820901</v>
      </c>
      <c r="BE74" s="6">
        <v>0.52</v>
      </c>
      <c r="BF74" s="6">
        <v>1.30668398106015</v>
      </c>
      <c r="BG74" s="6">
        <v>0.67947567015128096</v>
      </c>
      <c r="BH74" s="6">
        <v>19.003691704096902</v>
      </c>
      <c r="BI74" s="6">
        <v>44.049596857887302</v>
      </c>
      <c r="BJ74">
        <v>143</v>
      </c>
      <c r="BK74" s="6">
        <v>0.58764728645059383</v>
      </c>
      <c r="BL74" s="6">
        <v>5.8764728645059385</v>
      </c>
      <c r="BM74" s="6">
        <v>58.764728645059385</v>
      </c>
      <c r="BO74" s="8"/>
      <c r="BP74" s="8"/>
    </row>
    <row r="75" spans="1:68" x14ac:dyDescent="0.2">
      <c r="A75">
        <v>74</v>
      </c>
      <c r="B75" t="s">
        <v>51</v>
      </c>
      <c r="C75" t="s">
        <v>511</v>
      </c>
      <c r="D75" t="s">
        <v>511</v>
      </c>
      <c r="E75" s="5">
        <v>-0.01</v>
      </c>
      <c r="F75" s="5">
        <v>-0.01</v>
      </c>
      <c r="G75" t="s">
        <v>512</v>
      </c>
      <c r="H75" t="s">
        <v>513</v>
      </c>
      <c r="I75" t="s">
        <v>514</v>
      </c>
      <c r="J75" t="s">
        <v>515</v>
      </c>
      <c r="K75">
        <v>-1.5306415</v>
      </c>
      <c r="L75">
        <v>127.4191151</v>
      </c>
      <c r="M75" t="s">
        <v>58</v>
      </c>
      <c r="N75" t="s">
        <v>69</v>
      </c>
      <c r="O75" t="s">
        <v>69</v>
      </c>
      <c r="P75" t="s">
        <v>70</v>
      </c>
      <c r="Q75" t="s">
        <v>71</v>
      </c>
      <c r="R75" t="s">
        <v>63</v>
      </c>
      <c r="S75">
        <v>2016</v>
      </c>
      <c r="T75">
        <v>30</v>
      </c>
      <c r="U75">
        <v>24</v>
      </c>
      <c r="V75">
        <v>2046</v>
      </c>
      <c r="W75">
        <v>10</v>
      </c>
      <c r="X75">
        <v>2036</v>
      </c>
      <c r="Y75" s="8">
        <v>232579274.43230665</v>
      </c>
      <c r="Z75" s="8">
        <v>6.1205072219028063</v>
      </c>
      <c r="AA75" s="8">
        <v>109.88908726803915</v>
      </c>
      <c r="AB75">
        <v>38</v>
      </c>
      <c r="AC75" s="5">
        <v>0.34826923076923</v>
      </c>
      <c r="AD75" s="5">
        <v>0.68569716242661305</v>
      </c>
      <c r="AE75" s="7">
        <v>228254.87142857094</v>
      </c>
      <c r="AF75" s="6">
        <v>0.92724903519437296</v>
      </c>
      <c r="AG75" s="6">
        <v>60.054887228102103</v>
      </c>
      <c r="AH75" s="6">
        <v>36.370885637461697</v>
      </c>
      <c r="AI75" s="6">
        <v>0.217801095351357</v>
      </c>
      <c r="AJ75" s="6">
        <v>0.194564214858789</v>
      </c>
      <c r="AK75" s="6">
        <v>5.1712328767123301</v>
      </c>
      <c r="AL75" s="6">
        <v>0.12999999999999901</v>
      </c>
      <c r="AM75" s="6">
        <v>36.704520445087802</v>
      </c>
      <c r="AN75" s="6">
        <v>41.866682729032817</v>
      </c>
      <c r="AO75" s="6">
        <v>138.46</v>
      </c>
      <c r="AP75" s="6">
        <v>101.7554795549122</v>
      </c>
      <c r="AQ75" s="6">
        <v>96.593317270967191</v>
      </c>
      <c r="AR75" s="7">
        <v>3947684</v>
      </c>
      <c r="AS75" s="6">
        <v>53</v>
      </c>
      <c r="AT75" s="6">
        <v>158.24250000000001</v>
      </c>
      <c r="AU75" s="6">
        <v>131.23001149492899</v>
      </c>
      <c r="AV75" s="6">
        <v>189.9325</v>
      </c>
      <c r="AW75" s="6">
        <v>165.37014444045499</v>
      </c>
      <c r="AX75" s="6">
        <v>25.424209783938</v>
      </c>
      <c r="AY75" s="7">
        <v>162.8530760763206</v>
      </c>
      <c r="AZ75" s="7">
        <v>86.85497390737099</v>
      </c>
      <c r="BA75" s="7">
        <v>317.56349834882519</v>
      </c>
      <c r="BB75" s="7">
        <v>455.12006327462399</v>
      </c>
      <c r="BC75" s="6">
        <v>15.0384806545343</v>
      </c>
      <c r="BD75" s="6">
        <v>13.019374581538401</v>
      </c>
      <c r="BE75" s="6">
        <v>0.57248062015503798</v>
      </c>
      <c r="BF75" s="6">
        <v>54.274499112516096</v>
      </c>
      <c r="BG75" s="6">
        <v>31.071098910537302</v>
      </c>
      <c r="BH75" s="6">
        <v>4.1341980041904796</v>
      </c>
      <c r="BI75" s="6">
        <v>14.462508448158401</v>
      </c>
      <c r="BJ75">
        <v>49.4</v>
      </c>
      <c r="BK75" s="6">
        <v>0.21164910931055803</v>
      </c>
      <c r="BL75" s="6">
        <v>2.11649109310558</v>
      </c>
      <c r="BM75" s="6">
        <v>21.1649109310558</v>
      </c>
      <c r="BO75" s="8"/>
      <c r="BP75" s="8"/>
    </row>
    <row r="76" spans="1:68" x14ac:dyDescent="0.2">
      <c r="A76">
        <v>75</v>
      </c>
      <c r="B76" t="s">
        <v>51</v>
      </c>
      <c r="C76" t="s">
        <v>95</v>
      </c>
      <c r="D76" t="s">
        <v>96</v>
      </c>
      <c r="E76" s="5">
        <v>0.45</v>
      </c>
      <c r="F76" s="5">
        <v>-0.09</v>
      </c>
      <c r="G76" t="s">
        <v>444</v>
      </c>
      <c r="H76" t="s">
        <v>445</v>
      </c>
      <c r="I76" t="s">
        <v>446</v>
      </c>
      <c r="J76" t="s">
        <v>447</v>
      </c>
      <c r="K76">
        <v>-2.2080000000000002</v>
      </c>
      <c r="L76">
        <v>115.511</v>
      </c>
      <c r="M76" t="s">
        <v>58</v>
      </c>
      <c r="N76" t="s">
        <v>69</v>
      </c>
      <c r="O76" t="s">
        <v>69</v>
      </c>
      <c r="P76" t="s">
        <v>70</v>
      </c>
      <c r="Q76" t="s">
        <v>80</v>
      </c>
      <c r="R76" t="s">
        <v>63</v>
      </c>
      <c r="S76">
        <v>2013</v>
      </c>
      <c r="T76">
        <v>30</v>
      </c>
      <c r="U76">
        <v>21</v>
      </c>
      <c r="V76">
        <v>2043</v>
      </c>
      <c r="W76">
        <v>10</v>
      </c>
      <c r="X76">
        <v>2033</v>
      </c>
      <c r="Y76" s="8">
        <v>94301091.989607528</v>
      </c>
      <c r="Z76" s="8">
        <v>3.1433697329869177</v>
      </c>
      <c r="AA76" s="8">
        <v>52.013625174851818</v>
      </c>
      <c r="AB76">
        <v>30</v>
      </c>
      <c r="AC76" s="5">
        <v>0.378529411764705</v>
      </c>
      <c r="AD76" s="5">
        <v>0.78499450686047101</v>
      </c>
      <c r="AE76" s="7">
        <v>206296.55640293178</v>
      </c>
      <c r="AF76" s="6">
        <v>0.87883555641934197</v>
      </c>
      <c r="AG76" s="6">
        <v>55.194051448676397</v>
      </c>
      <c r="AH76" s="6">
        <v>30.9318779648526</v>
      </c>
      <c r="AI76" s="6">
        <v>0.217801095351357</v>
      </c>
      <c r="AJ76" s="6">
        <v>0.19669881321941099</v>
      </c>
      <c r="AK76" s="6">
        <v>4.7031963470319598</v>
      </c>
      <c r="AL76" s="6">
        <v>0.12</v>
      </c>
      <c r="AM76" s="6">
        <v>31.245531904802402</v>
      </c>
      <c r="AN76" s="6">
        <v>35.951773125103969</v>
      </c>
      <c r="AO76" s="6">
        <v>76.84</v>
      </c>
      <c r="AP76" s="6">
        <v>45.594468095197598</v>
      </c>
      <c r="AQ76" s="6">
        <v>40.888226874896034</v>
      </c>
      <c r="AR76" s="7">
        <v>1586467</v>
      </c>
      <c r="AS76" s="6">
        <v>53</v>
      </c>
      <c r="AT76" s="6">
        <v>158.24250000000001</v>
      </c>
      <c r="AU76" s="6">
        <v>144.74898337951299</v>
      </c>
      <c r="AV76" s="6">
        <v>189.9325</v>
      </c>
      <c r="AW76" s="6">
        <v>180.75505689477799</v>
      </c>
      <c r="AX76" s="6">
        <v>39.171063160672901</v>
      </c>
      <c r="AY76" s="7">
        <v>147.18647003633831</v>
      </c>
      <c r="AZ76" s="7">
        <v>78.499450686047098</v>
      </c>
      <c r="BA76" s="7">
        <v>287.01361657085971</v>
      </c>
      <c r="BB76" s="7">
        <v>411.33712159488681</v>
      </c>
      <c r="BC76" s="6">
        <v>15.0384806545343</v>
      </c>
      <c r="BD76" s="6">
        <v>13.0730011494817</v>
      </c>
      <c r="BE76" s="6">
        <v>0.57248062015503798</v>
      </c>
      <c r="BF76" s="6">
        <v>1.2219777990651</v>
      </c>
      <c r="BG76" s="6">
        <v>0.69955860822447902</v>
      </c>
      <c r="BH76" s="6">
        <v>13.8990880085966</v>
      </c>
      <c r="BI76" s="6">
        <v>41.185727307538798</v>
      </c>
      <c r="BJ76">
        <v>39</v>
      </c>
      <c r="BK76" s="6">
        <v>0.18130074893376472</v>
      </c>
      <c r="BL76" s="6">
        <v>1.8130074893376471</v>
      </c>
      <c r="BM76" s="6">
        <v>18.13007489337647</v>
      </c>
      <c r="BO76" s="8"/>
      <c r="BP76" s="8"/>
    </row>
    <row r="77" spans="1:68" x14ac:dyDescent="0.2">
      <c r="A77">
        <v>76</v>
      </c>
      <c r="B77" t="s">
        <v>51</v>
      </c>
      <c r="C77" t="s">
        <v>414</v>
      </c>
      <c r="D77" t="s">
        <v>151</v>
      </c>
      <c r="E77" s="5">
        <v>0.4</v>
      </c>
      <c r="F77" s="5">
        <v>1.82</v>
      </c>
      <c r="G77" t="s">
        <v>415</v>
      </c>
      <c r="H77" t="s">
        <v>416</v>
      </c>
      <c r="I77" t="s">
        <v>417</v>
      </c>
      <c r="J77" t="s">
        <v>418</v>
      </c>
      <c r="K77">
        <v>-2.8255878000000001</v>
      </c>
      <c r="L77">
        <v>122.1554483</v>
      </c>
      <c r="M77" t="s">
        <v>58</v>
      </c>
      <c r="N77" t="s">
        <v>69</v>
      </c>
      <c r="O77" t="s">
        <v>69</v>
      </c>
      <c r="P77" t="s">
        <v>70</v>
      </c>
      <c r="Q77" t="s">
        <v>71</v>
      </c>
      <c r="R77" t="s">
        <v>63</v>
      </c>
      <c r="S77">
        <v>2015</v>
      </c>
      <c r="T77">
        <v>30</v>
      </c>
      <c r="U77">
        <v>23</v>
      </c>
      <c r="V77">
        <v>2045</v>
      </c>
      <c r="W77">
        <v>10</v>
      </c>
      <c r="X77">
        <v>2035</v>
      </c>
      <c r="Y77" s="8">
        <v>132684798.8517974</v>
      </c>
      <c r="Z77" s="8">
        <v>2.04130459771996</v>
      </c>
      <c r="AA77" s="8">
        <v>37.896367471378902</v>
      </c>
      <c r="AB77">
        <v>65</v>
      </c>
      <c r="AC77" s="5">
        <v>0.34634615384615303</v>
      </c>
      <c r="AD77" s="5">
        <v>0.65948483401478297</v>
      </c>
      <c r="AE77" s="7">
        <v>375510.66448801744</v>
      </c>
      <c r="AF77" s="6">
        <v>0.93239795419318205</v>
      </c>
      <c r="AG77" s="6">
        <v>55.194051448676397</v>
      </c>
      <c r="AH77" s="6">
        <v>33.698755413289597</v>
      </c>
      <c r="AI77" s="6">
        <v>0.217801095351357</v>
      </c>
      <c r="AJ77" s="6">
        <v>0.19674908504366601</v>
      </c>
      <c r="AK77" s="6">
        <v>5.1712328767123301</v>
      </c>
      <c r="AL77" s="6">
        <v>0.12999999999999901</v>
      </c>
      <c r="AM77" s="6">
        <v>34.0335303934108</v>
      </c>
      <c r="AN77" s="6">
        <v>39.196737375045586</v>
      </c>
      <c r="AO77" s="6">
        <v>69.23</v>
      </c>
      <c r="AP77" s="6">
        <v>35.196469606589204</v>
      </c>
      <c r="AQ77" s="6">
        <v>30.033262624954418</v>
      </c>
      <c r="AR77" s="7">
        <v>2289506.352</v>
      </c>
      <c r="AS77" s="6">
        <v>53</v>
      </c>
      <c r="AT77" s="6">
        <v>158.24250000000001</v>
      </c>
      <c r="AU77" s="6">
        <v>133.37817031978699</v>
      </c>
      <c r="AV77" s="6">
        <v>189.9325</v>
      </c>
      <c r="AW77" s="6">
        <v>167.329580647661</v>
      </c>
      <c r="AX77" s="6">
        <v>30.109556802709601</v>
      </c>
      <c r="AY77" s="7">
        <v>267.91571381850559</v>
      </c>
      <c r="AZ77" s="7">
        <v>142.88838070320298</v>
      </c>
      <c r="BA77" s="7">
        <v>522.43564194608587</v>
      </c>
      <c r="BB77" s="7">
        <v>748.73511488478368</v>
      </c>
      <c r="BC77" s="6">
        <v>15.0384806545343</v>
      </c>
      <c r="BD77" s="6">
        <v>13.1643541298053</v>
      </c>
      <c r="BE77" s="6">
        <v>0.57248062015503798</v>
      </c>
      <c r="BF77" s="6">
        <v>0.82475823732251496</v>
      </c>
      <c r="BG77" s="6">
        <v>0.47215810718036999</v>
      </c>
      <c r="BH77" s="6">
        <v>8.32032053775648</v>
      </c>
      <c r="BI77" s="6">
        <v>29.083096722839802</v>
      </c>
      <c r="BJ77">
        <v>84.5</v>
      </c>
      <c r="BK77" s="6">
        <v>0.35012537534634985</v>
      </c>
      <c r="BL77" s="6">
        <v>3.5012537534634984</v>
      </c>
      <c r="BM77" s="6">
        <v>35.012537534634987</v>
      </c>
      <c r="BO77" s="8"/>
      <c r="BP77" s="8"/>
    </row>
    <row r="78" spans="1:68" x14ac:dyDescent="0.2">
      <c r="A78">
        <v>77</v>
      </c>
      <c r="B78" t="s">
        <v>51</v>
      </c>
      <c r="C78" t="s">
        <v>414</v>
      </c>
      <c r="D78" t="s">
        <v>151</v>
      </c>
      <c r="E78" s="5">
        <v>0.4</v>
      </c>
      <c r="F78" s="5">
        <v>1.82</v>
      </c>
      <c r="G78" t="s">
        <v>415</v>
      </c>
      <c r="H78" t="s">
        <v>416</v>
      </c>
      <c r="I78" t="s">
        <v>419</v>
      </c>
      <c r="J78" t="s">
        <v>418</v>
      </c>
      <c r="K78">
        <v>-2.8255878000000001</v>
      </c>
      <c r="L78">
        <v>122.1554483</v>
      </c>
      <c r="M78" t="s">
        <v>58</v>
      </c>
      <c r="N78" t="s">
        <v>69</v>
      </c>
      <c r="O78" t="s">
        <v>69</v>
      </c>
      <c r="P78" t="s">
        <v>70</v>
      </c>
      <c r="Q78" t="s">
        <v>71</v>
      </c>
      <c r="R78" t="s">
        <v>63</v>
      </c>
      <c r="S78">
        <v>2015</v>
      </c>
      <c r="T78">
        <v>30</v>
      </c>
      <c r="U78">
        <v>23</v>
      </c>
      <c r="V78">
        <v>2045</v>
      </c>
      <c r="W78">
        <v>10</v>
      </c>
      <c r="X78">
        <v>2035</v>
      </c>
      <c r="Y78" s="8">
        <v>132684798.8517974</v>
      </c>
      <c r="Z78" s="8">
        <v>2.04130459771996</v>
      </c>
      <c r="AA78" s="8">
        <v>37.896367471378902</v>
      </c>
      <c r="AB78">
        <v>65</v>
      </c>
      <c r="AC78" s="5">
        <v>0.34634615384615303</v>
      </c>
      <c r="AD78" s="5">
        <v>0.65948483401478297</v>
      </c>
      <c r="AE78" s="7">
        <v>375510.66448801744</v>
      </c>
      <c r="AF78" s="6">
        <v>0.93239795419318205</v>
      </c>
      <c r="AG78" s="6">
        <v>55.194051448676397</v>
      </c>
      <c r="AH78" s="6">
        <v>33.698755413289597</v>
      </c>
      <c r="AI78" s="6">
        <v>0.217801095351357</v>
      </c>
      <c r="AJ78" s="6">
        <v>0.19674908504366601</v>
      </c>
      <c r="AK78" s="6">
        <v>5.1712328767123301</v>
      </c>
      <c r="AL78" s="6">
        <v>0.12999999999999901</v>
      </c>
      <c r="AM78" s="6">
        <v>34.0335303934108</v>
      </c>
      <c r="AN78" s="6">
        <v>39.196737375045586</v>
      </c>
      <c r="AO78" s="6">
        <v>69.23</v>
      </c>
      <c r="AP78" s="6">
        <v>35.196469606589204</v>
      </c>
      <c r="AQ78" s="6">
        <v>30.033262624954418</v>
      </c>
      <c r="AR78" s="7">
        <v>2289506.352</v>
      </c>
      <c r="AS78" s="6">
        <v>53</v>
      </c>
      <c r="AT78" s="6">
        <v>158.24250000000001</v>
      </c>
      <c r="AU78" s="6">
        <v>133.37817031978699</v>
      </c>
      <c r="AV78" s="6">
        <v>189.9325</v>
      </c>
      <c r="AW78" s="6">
        <v>167.329580647661</v>
      </c>
      <c r="AX78" s="6">
        <v>30.109556802709601</v>
      </c>
      <c r="AY78" s="7">
        <v>267.91571381850559</v>
      </c>
      <c r="AZ78" s="7">
        <v>142.88838070320298</v>
      </c>
      <c r="BA78" s="7">
        <v>522.43564194608587</v>
      </c>
      <c r="BB78" s="7">
        <v>748.73511488478368</v>
      </c>
      <c r="BC78" s="6">
        <v>15.0384806545343</v>
      </c>
      <c r="BD78" s="6">
        <v>13.1643541298053</v>
      </c>
      <c r="BE78" s="6">
        <v>0.57248062015503798</v>
      </c>
      <c r="BF78" s="6">
        <v>0.82475823732251496</v>
      </c>
      <c r="BG78" s="6">
        <v>0.47215810718036999</v>
      </c>
      <c r="BH78" s="6">
        <v>8.32032053775648</v>
      </c>
      <c r="BI78" s="6">
        <v>29.083096722839802</v>
      </c>
      <c r="BJ78">
        <v>84.5</v>
      </c>
      <c r="BK78" s="6">
        <v>0.35012537534634985</v>
      </c>
      <c r="BL78" s="6">
        <v>3.5012537534634984</v>
      </c>
      <c r="BM78" s="6">
        <v>35.012537534634987</v>
      </c>
      <c r="BO78" s="8"/>
      <c r="BP78" s="8"/>
    </row>
    <row r="79" spans="1:68" x14ac:dyDescent="0.2">
      <c r="A79">
        <v>78</v>
      </c>
      <c r="B79" t="s">
        <v>51</v>
      </c>
      <c r="C79" t="s">
        <v>209</v>
      </c>
      <c r="D79" t="s">
        <v>96</v>
      </c>
      <c r="E79" s="5">
        <v>0.45</v>
      </c>
      <c r="F79" s="5">
        <v>0.52</v>
      </c>
      <c r="G79" t="s">
        <v>210</v>
      </c>
      <c r="H79" t="s">
        <v>211</v>
      </c>
      <c r="I79" t="s">
        <v>212</v>
      </c>
      <c r="J79" t="s">
        <v>213</v>
      </c>
      <c r="K79">
        <v>-0.37309720000000002</v>
      </c>
      <c r="L79">
        <v>117.0624625</v>
      </c>
      <c r="M79" t="s">
        <v>58</v>
      </c>
      <c r="N79" t="s">
        <v>128</v>
      </c>
      <c r="O79" t="s">
        <v>60</v>
      </c>
      <c r="P79" t="s">
        <v>70</v>
      </c>
      <c r="Q79" t="s">
        <v>71</v>
      </c>
      <c r="R79" t="s">
        <v>63</v>
      </c>
      <c r="S79">
        <v>2014</v>
      </c>
      <c r="T79">
        <v>30</v>
      </c>
      <c r="U79">
        <v>22</v>
      </c>
      <c r="V79">
        <v>2044</v>
      </c>
      <c r="W79">
        <v>10</v>
      </c>
      <c r="X79">
        <v>2034</v>
      </c>
      <c r="Y79" s="8">
        <v>97865706.234504446</v>
      </c>
      <c r="Z79" s="8">
        <v>1.6310951039084074</v>
      </c>
      <c r="AA79" s="8">
        <v>25.298159935559912</v>
      </c>
      <c r="AB79">
        <v>60</v>
      </c>
      <c r="AC79" s="5">
        <v>0.344423076923076</v>
      </c>
      <c r="AD79" s="5">
        <v>0.78499450686047101</v>
      </c>
      <c r="AE79" s="7">
        <v>412593.11280586355</v>
      </c>
      <c r="AF79" s="6">
        <v>0.93760437757691895</v>
      </c>
      <c r="AG79" s="6">
        <v>55.194051448676397</v>
      </c>
      <c r="AH79" s="6">
        <v>33.881363534151497</v>
      </c>
      <c r="AI79" s="6">
        <v>0.217801095351357</v>
      </c>
      <c r="AJ79" s="6">
        <v>0.19897096562650499</v>
      </c>
      <c r="AK79" s="6">
        <v>5.1712328767123301</v>
      </c>
      <c r="AL79" s="6">
        <v>0.12999999999999901</v>
      </c>
      <c r="AM79" s="6">
        <v>34.217291526548102</v>
      </c>
      <c r="AN79" s="6">
        <v>39.381567376490338</v>
      </c>
      <c r="AO79" s="6">
        <v>57.8</v>
      </c>
      <c r="AP79" s="6">
        <v>23.582708473451895</v>
      </c>
      <c r="AQ79" s="6">
        <v>18.418432623509659</v>
      </c>
      <c r="AR79" s="7">
        <v>1673723</v>
      </c>
      <c r="AS79" s="6">
        <v>53</v>
      </c>
      <c r="AT79" s="6">
        <v>158.24250000000001</v>
      </c>
      <c r="AU79" s="6">
        <v>132.44266467768401</v>
      </c>
      <c r="AV79" s="6">
        <v>189.9325</v>
      </c>
      <c r="AW79" s="6">
        <v>166.205352387906</v>
      </c>
      <c r="AX79" s="6">
        <v>29.4906596940539</v>
      </c>
      <c r="AY79" s="7">
        <v>294.37294007267661</v>
      </c>
      <c r="AZ79" s="7">
        <v>156.9989013720942</v>
      </c>
      <c r="BA79" s="7">
        <v>574.02723314171942</v>
      </c>
      <c r="BB79" s="7">
        <v>822.67424318977362</v>
      </c>
      <c r="BC79" s="6">
        <v>15.0384806545343</v>
      </c>
      <c r="BD79" s="6">
        <v>13.3117689930559</v>
      </c>
      <c r="BE79" s="6">
        <v>0.52</v>
      </c>
      <c r="BF79" s="6">
        <v>1.6320322497629101</v>
      </c>
      <c r="BG79" s="6">
        <v>0.84865676987671701</v>
      </c>
      <c r="BH79" s="6">
        <v>11.12899121994</v>
      </c>
      <c r="BI79" s="6">
        <v>46.813372757986599</v>
      </c>
      <c r="BJ79">
        <v>78</v>
      </c>
      <c r="BK79" s="6">
        <v>0.38684910872486516</v>
      </c>
      <c r="BL79" s="6">
        <v>3.8684910872486515</v>
      </c>
      <c r="BM79" s="6">
        <v>38.684910872486512</v>
      </c>
      <c r="BO79" s="8"/>
      <c r="BP79" s="8"/>
    </row>
    <row r="80" spans="1:68" x14ac:dyDescent="0.2">
      <c r="A80">
        <v>79</v>
      </c>
      <c r="B80" t="s">
        <v>51</v>
      </c>
      <c r="C80" t="s">
        <v>82</v>
      </c>
      <c r="D80" t="s">
        <v>53</v>
      </c>
      <c r="E80" s="5">
        <v>0.59</v>
      </c>
      <c r="F80" s="5">
        <v>0.03</v>
      </c>
      <c r="G80" t="s">
        <v>357</v>
      </c>
      <c r="H80" t="s">
        <v>358</v>
      </c>
      <c r="I80" t="s">
        <v>359</v>
      </c>
      <c r="J80" t="s">
        <v>360</v>
      </c>
      <c r="K80">
        <v>-7.0242000000000004</v>
      </c>
      <c r="L80">
        <v>106.54640000000001</v>
      </c>
      <c r="M80" t="s">
        <v>58</v>
      </c>
      <c r="N80" t="s">
        <v>59</v>
      </c>
      <c r="O80" t="s">
        <v>60</v>
      </c>
      <c r="P80" t="s">
        <v>70</v>
      </c>
      <c r="Q80" t="s">
        <v>71</v>
      </c>
      <c r="R80" t="s">
        <v>63</v>
      </c>
      <c r="S80">
        <v>2013</v>
      </c>
      <c r="T80">
        <v>30</v>
      </c>
      <c r="U80">
        <v>21</v>
      </c>
      <c r="V80">
        <v>2043</v>
      </c>
      <c r="W80">
        <v>10</v>
      </c>
      <c r="X80">
        <v>2033</v>
      </c>
      <c r="Y80" s="8">
        <v>562897918.29093635</v>
      </c>
      <c r="Z80" s="8">
        <v>1.6082797665455324</v>
      </c>
      <c r="AA80" s="8">
        <v>30.3888840266311</v>
      </c>
      <c r="AB80">
        <v>350</v>
      </c>
      <c r="AC80" s="5">
        <v>0.34250000000000003</v>
      </c>
      <c r="AD80" s="5">
        <v>0.64075389811249295</v>
      </c>
      <c r="AE80" s="7">
        <v>1964551.4516129033</v>
      </c>
      <c r="AF80" s="6">
        <v>0.94286927412786403</v>
      </c>
      <c r="AG80" s="6">
        <v>55.194051448676397</v>
      </c>
      <c r="AH80" s="6">
        <v>34.066024278990596</v>
      </c>
      <c r="AI80" s="6">
        <v>0.217801095351357</v>
      </c>
      <c r="AJ80" s="6">
        <v>0.20123069726389201</v>
      </c>
      <c r="AK80" s="6">
        <v>5.1712328767123301</v>
      </c>
      <c r="AL80" s="6">
        <v>0.12999999999999901</v>
      </c>
      <c r="AM80" s="6">
        <v>34.403118341559399</v>
      </c>
      <c r="AN80" s="6">
        <v>39.568487852966825</v>
      </c>
      <c r="AO80" s="6">
        <v>62.92</v>
      </c>
      <c r="AP80" s="6">
        <v>28.516881658440603</v>
      </c>
      <c r="AQ80" s="6">
        <v>23.351512147033176</v>
      </c>
      <c r="AR80" s="7">
        <v>1322056</v>
      </c>
      <c r="AS80" s="6">
        <v>53</v>
      </c>
      <c r="AT80" s="6">
        <v>158.24250000000001</v>
      </c>
      <c r="AU80" s="6">
        <v>131.50715903558199</v>
      </c>
      <c r="AV80" s="6">
        <v>189.9325</v>
      </c>
      <c r="AW80" s="6">
        <v>165.081124128151</v>
      </c>
      <c r="AX80" s="6">
        <v>28.876630030380099</v>
      </c>
      <c r="AY80" s="7">
        <v>1401.6491521210783</v>
      </c>
      <c r="AZ80" s="7">
        <v>747.54621446457509</v>
      </c>
      <c r="BA80" s="7">
        <v>2733.2158466361025</v>
      </c>
      <c r="BB80" s="7">
        <v>3917.1421637943736</v>
      </c>
      <c r="BC80" s="6">
        <v>15.0384806545343</v>
      </c>
      <c r="BD80" s="6">
        <v>13.4616740238218</v>
      </c>
      <c r="BE80" s="6">
        <v>0.52</v>
      </c>
      <c r="BF80" s="6">
        <v>2.5646853846981301</v>
      </c>
      <c r="BG80" s="6">
        <v>1.3336364000430301</v>
      </c>
      <c r="BH80" s="6">
        <v>39.312309019644601</v>
      </c>
      <c r="BI80" s="6">
        <v>50.922823706534402</v>
      </c>
      <c r="BJ80">
        <v>455</v>
      </c>
      <c r="BK80" s="6">
        <v>1.8523152011691</v>
      </c>
      <c r="BL80" s="6">
        <v>18.523152011691</v>
      </c>
      <c r="BM80" s="6">
        <v>185.23152011690999</v>
      </c>
      <c r="BO80" s="8"/>
      <c r="BP80" s="8"/>
    </row>
    <row r="81" spans="1:68" x14ac:dyDescent="0.2">
      <c r="A81">
        <v>80</v>
      </c>
      <c r="B81" t="s">
        <v>51</v>
      </c>
      <c r="C81" t="s">
        <v>109</v>
      </c>
      <c r="D81" t="s">
        <v>53</v>
      </c>
      <c r="E81" s="5">
        <v>0.59</v>
      </c>
      <c r="F81" s="5">
        <v>1.27</v>
      </c>
      <c r="G81" t="s">
        <v>143</v>
      </c>
      <c r="H81" t="s">
        <v>130</v>
      </c>
      <c r="I81" t="s">
        <v>144</v>
      </c>
      <c r="J81" t="s">
        <v>132</v>
      </c>
      <c r="K81">
        <v>-5.8919072999999997</v>
      </c>
      <c r="L81">
        <v>106.0302341</v>
      </c>
      <c r="M81" t="s">
        <v>58</v>
      </c>
      <c r="N81" t="s">
        <v>128</v>
      </c>
      <c r="O81" t="s">
        <v>60</v>
      </c>
      <c r="P81" t="s">
        <v>61</v>
      </c>
      <c r="Q81" t="s">
        <v>71</v>
      </c>
      <c r="R81" t="s">
        <v>63</v>
      </c>
      <c r="S81">
        <v>1997</v>
      </c>
      <c r="T81">
        <v>30</v>
      </c>
      <c r="U81">
        <v>5</v>
      </c>
      <c r="V81">
        <v>2027</v>
      </c>
      <c r="W81">
        <v>5</v>
      </c>
      <c r="X81">
        <v>2022</v>
      </c>
      <c r="Y81" s="8">
        <v>220263146.05125466</v>
      </c>
      <c r="Z81" s="8">
        <v>0.36710524341875772</v>
      </c>
      <c r="AA81" s="8">
        <v>9.8869311658152377</v>
      </c>
      <c r="AB81">
        <v>600</v>
      </c>
      <c r="AC81" s="5">
        <v>0.31173076923076898</v>
      </c>
      <c r="AD81" s="5">
        <v>0.73402605516475306</v>
      </c>
      <c r="AE81" s="7">
        <v>3858040.9459459418</v>
      </c>
      <c r="AF81" s="6">
        <v>1.1548976312210399</v>
      </c>
      <c r="AG81" s="6">
        <v>55.194051448676397</v>
      </c>
      <c r="AH81" s="6">
        <v>41.260342651467901</v>
      </c>
      <c r="AI81" s="6">
        <v>0.217801095351357</v>
      </c>
      <c r="AJ81" s="6">
        <v>0.27126396508660799</v>
      </c>
      <c r="AK81" s="6">
        <v>5.1712328767123301</v>
      </c>
      <c r="AL81" s="6">
        <v>0.12999999999999901</v>
      </c>
      <c r="AM81" s="6">
        <v>41.644217900843898</v>
      </c>
      <c r="AN81" s="6">
        <v>46.832839493266846</v>
      </c>
      <c r="AO81" s="6">
        <v>52.95</v>
      </c>
      <c r="AP81" s="6">
        <v>11.305782099156104</v>
      </c>
      <c r="AQ81" s="6">
        <v>6.1171605067331569</v>
      </c>
      <c r="AR81" s="7">
        <v>932090</v>
      </c>
      <c r="AS81" s="6">
        <v>53</v>
      </c>
      <c r="AT81" s="6">
        <v>158.24250000000001</v>
      </c>
      <c r="AU81" s="6">
        <v>101.113674468174</v>
      </c>
      <c r="AV81" s="6">
        <v>189.9325</v>
      </c>
      <c r="AW81" s="6">
        <v>128.52097414766101</v>
      </c>
      <c r="AX81" s="6">
        <v>11.4584803371374</v>
      </c>
      <c r="AY81" s="7">
        <v>2752.5977068678235</v>
      </c>
      <c r="AZ81" s="7">
        <v>1468.0521103295061</v>
      </c>
      <c r="BA81" s="7">
        <v>5367.5655283922561</v>
      </c>
      <c r="BB81" s="7">
        <v>7692.593058126613</v>
      </c>
      <c r="BC81" s="6">
        <v>15.0384806545343</v>
      </c>
      <c r="BD81" s="6">
        <v>18.116251162834899</v>
      </c>
      <c r="BE81" s="6">
        <v>0.52</v>
      </c>
      <c r="BF81" s="6">
        <v>2.4729612490627</v>
      </c>
      <c r="BG81" s="6">
        <v>1.2859398495126</v>
      </c>
      <c r="BH81" s="6">
        <v>4.2000877017645504</v>
      </c>
      <c r="BI81" s="6">
        <v>6.2946758146755304</v>
      </c>
      <c r="BJ81">
        <v>780</v>
      </c>
      <c r="BK81" s="6">
        <v>4.4556423496267481</v>
      </c>
      <c r="BL81" s="6">
        <v>22.278211748133742</v>
      </c>
      <c r="BM81" s="6">
        <v>222.78211748133742</v>
      </c>
      <c r="BO81" s="8"/>
      <c r="BP81" s="8"/>
    </row>
    <row r="82" spans="1:68" x14ac:dyDescent="0.2">
      <c r="A82">
        <v>81</v>
      </c>
      <c r="B82" t="s">
        <v>51</v>
      </c>
      <c r="C82" t="s">
        <v>82</v>
      </c>
      <c r="D82" t="s">
        <v>53</v>
      </c>
      <c r="E82" s="5">
        <v>0.59</v>
      </c>
      <c r="F82" s="5">
        <v>0.03</v>
      </c>
      <c r="G82" t="s">
        <v>522</v>
      </c>
      <c r="H82" t="s">
        <v>523</v>
      </c>
      <c r="I82" t="s">
        <v>524</v>
      </c>
      <c r="J82" t="s">
        <v>525</v>
      </c>
      <c r="K82">
        <v>-6.4858007000000004</v>
      </c>
      <c r="L82">
        <v>107.3852029</v>
      </c>
      <c r="M82" t="s">
        <v>58</v>
      </c>
      <c r="N82" t="s">
        <v>69</v>
      </c>
      <c r="O82" t="s">
        <v>69</v>
      </c>
      <c r="P82" t="s">
        <v>70</v>
      </c>
      <c r="Q82" t="s">
        <v>71</v>
      </c>
      <c r="R82" t="s">
        <v>63</v>
      </c>
      <c r="S82">
        <v>2008</v>
      </c>
      <c r="T82">
        <v>30</v>
      </c>
      <c r="U82">
        <v>16</v>
      </c>
      <c r="V82">
        <v>2038</v>
      </c>
      <c r="W82">
        <v>10</v>
      </c>
      <c r="X82">
        <v>2028</v>
      </c>
      <c r="Y82" s="8">
        <v>42824167.696282476</v>
      </c>
      <c r="Z82" s="8">
        <v>1.1700592266743843</v>
      </c>
      <c r="AA82" s="8">
        <v>21.487858948284146</v>
      </c>
      <c r="AB82">
        <v>36.6</v>
      </c>
      <c r="AC82" s="5">
        <v>0.332884615384615</v>
      </c>
      <c r="AD82" s="5">
        <v>0.64075389811249295</v>
      </c>
      <c r="AE82" s="7">
        <v>205435.95179723503</v>
      </c>
      <c r="AF82" s="6">
        <v>0.97010632915355999</v>
      </c>
      <c r="AG82" s="6">
        <v>55.194051448676397</v>
      </c>
      <c r="AH82" s="6">
        <v>35.021363762459501</v>
      </c>
      <c r="AI82" s="6">
        <v>0.217801095351357</v>
      </c>
      <c r="AJ82" s="6">
        <v>0.21312827185109101</v>
      </c>
      <c r="AK82" s="6">
        <v>5.1712328767123301</v>
      </c>
      <c r="AL82" s="6">
        <v>0.12999999999999901</v>
      </c>
      <c r="AM82" s="6">
        <v>35.364492034310601</v>
      </c>
      <c r="AN82" s="6">
        <v>40.535724911022925</v>
      </c>
      <c r="AO82" s="6">
        <v>56.08</v>
      </c>
      <c r="AP82" s="6">
        <v>20.715507965689397</v>
      </c>
      <c r="AQ82" s="6">
        <v>15.544275088977074</v>
      </c>
      <c r="AR82" s="7">
        <v>1245485</v>
      </c>
      <c r="AS82" s="6">
        <v>53</v>
      </c>
      <c r="AT82" s="6">
        <v>158.24250000000001</v>
      </c>
      <c r="AU82" s="6">
        <v>126.82963082507</v>
      </c>
      <c r="AV82" s="6">
        <v>189.9325</v>
      </c>
      <c r="AW82" s="6">
        <v>159.459982829377</v>
      </c>
      <c r="AX82" s="6">
        <v>25.877522350933202</v>
      </c>
      <c r="AY82" s="7">
        <v>146.57245419323274</v>
      </c>
      <c r="AZ82" s="7">
        <v>78.17197556972414</v>
      </c>
      <c r="BA82" s="7">
        <v>285.81628567680383</v>
      </c>
      <c r="BB82" s="7">
        <v>409.62115198535452</v>
      </c>
      <c r="BC82" s="6">
        <v>15.0384806545343</v>
      </c>
      <c r="BD82" s="6">
        <v>14.250583282953301</v>
      </c>
      <c r="BE82" s="6">
        <v>0.57248062015503798</v>
      </c>
      <c r="BF82" s="6">
        <v>3.8219444235208702</v>
      </c>
      <c r="BG82" s="6">
        <v>2.1879891137753198</v>
      </c>
      <c r="BH82" s="6">
        <v>51.312489069609398</v>
      </c>
      <c r="BI82" s="6">
        <v>64.679483111616605</v>
      </c>
      <c r="BJ82">
        <v>47.58</v>
      </c>
      <c r="BK82" s="6">
        <v>0.19929471707418336</v>
      </c>
      <c r="BL82" s="6">
        <v>1.9929471707418336</v>
      </c>
      <c r="BM82" s="6">
        <v>19.929471707418337</v>
      </c>
      <c r="BO82" s="8"/>
      <c r="BP82" s="8"/>
    </row>
    <row r="83" spans="1:68" x14ac:dyDescent="0.2">
      <c r="A83">
        <v>82</v>
      </c>
      <c r="B83" t="s">
        <v>51</v>
      </c>
      <c r="C83" t="s">
        <v>272</v>
      </c>
      <c r="D83" t="s">
        <v>151</v>
      </c>
      <c r="E83" s="5">
        <v>0.4</v>
      </c>
      <c r="F83" s="5">
        <v>0.31</v>
      </c>
      <c r="G83" t="s">
        <v>557</v>
      </c>
      <c r="H83" t="s">
        <v>558</v>
      </c>
      <c r="I83" t="s">
        <v>564</v>
      </c>
      <c r="J83" t="s">
        <v>560</v>
      </c>
      <c r="K83">
        <v>-3.8279104209999999</v>
      </c>
      <c r="L83">
        <v>122.4682708</v>
      </c>
      <c r="M83" t="s">
        <v>58</v>
      </c>
      <c r="N83" t="s">
        <v>69</v>
      </c>
      <c r="O83" t="s">
        <v>69</v>
      </c>
      <c r="P83" t="s">
        <v>70</v>
      </c>
      <c r="Q83" t="s">
        <v>71</v>
      </c>
      <c r="R83" t="s">
        <v>63</v>
      </c>
      <c r="S83">
        <v>2021</v>
      </c>
      <c r="T83">
        <v>25</v>
      </c>
      <c r="U83">
        <v>24</v>
      </c>
      <c r="V83">
        <v>2046</v>
      </c>
      <c r="W83">
        <v>10</v>
      </c>
      <c r="X83">
        <v>2036</v>
      </c>
      <c r="Y83" s="8">
        <v>276836398.52491736</v>
      </c>
      <c r="Z83" s="8">
        <v>2.0506399890734617</v>
      </c>
      <c r="AA83" s="8">
        <v>39.33805775716143</v>
      </c>
      <c r="AB83">
        <v>135</v>
      </c>
      <c r="AC83" s="5">
        <v>0.35788461538461502</v>
      </c>
      <c r="AD83" s="5">
        <v>0.65948483401478297</v>
      </c>
      <c r="AE83" s="7">
        <v>779906.76470588229</v>
      </c>
      <c r="AF83" s="6">
        <v>0.90233455646330596</v>
      </c>
      <c r="AG83" s="6">
        <v>56.767961132673399</v>
      </c>
      <c r="AH83" s="6">
        <v>33.5497439219996</v>
      </c>
      <c r="AI83" s="6">
        <v>0.217801095351357</v>
      </c>
      <c r="AJ83" s="6">
        <v>0.184167179564244</v>
      </c>
      <c r="AK83" s="6">
        <v>5.1712328767123301</v>
      </c>
      <c r="AL83" s="6">
        <v>0.12999999999999901</v>
      </c>
      <c r="AM83" s="6">
        <v>33.8778631606217</v>
      </c>
      <c r="AN83" s="6">
        <v>39.035143978276167</v>
      </c>
      <c r="AO83" s="6">
        <v>69.23</v>
      </c>
      <c r="AP83" s="6">
        <v>35.352136839378304</v>
      </c>
      <c r="AQ83" s="6">
        <v>30.194856021723837</v>
      </c>
      <c r="AR83" s="7">
        <v>2828544.4810000001</v>
      </c>
      <c r="AS83" s="6">
        <v>53</v>
      </c>
      <c r="AT83" s="6">
        <v>158.24250000000001</v>
      </c>
      <c r="AU83" s="6">
        <v>137.99273197811601</v>
      </c>
      <c r="AV83" s="6">
        <v>189.9325</v>
      </c>
      <c r="AW83" s="6">
        <v>173.07647801190399</v>
      </c>
      <c r="AX83" s="6">
        <v>32.175782709679901</v>
      </c>
      <c r="AY83" s="7">
        <v>556.44032869997307</v>
      </c>
      <c r="AZ83" s="7">
        <v>296.76817530665232</v>
      </c>
      <c r="BA83" s="7">
        <v>1085.0586409649475</v>
      </c>
      <c r="BB83" s="7">
        <v>1555.0652386068582</v>
      </c>
      <c r="BC83" s="6">
        <v>15.0384806545343</v>
      </c>
      <c r="BD83" s="6">
        <v>12.329189176962499</v>
      </c>
      <c r="BE83" s="6">
        <v>0.57248062015503798</v>
      </c>
      <c r="BF83" s="6">
        <v>1.26019741886173</v>
      </c>
      <c r="BG83" s="6">
        <v>0.72143859986774705</v>
      </c>
      <c r="BH83" s="6">
        <v>1.25378795524743</v>
      </c>
      <c r="BI83" s="6">
        <v>3.8774650480966502</v>
      </c>
      <c r="BJ83">
        <v>175.5</v>
      </c>
      <c r="BK83" s="6">
        <v>0.7037368246136142</v>
      </c>
      <c r="BL83" s="6">
        <v>7.0373682461361415</v>
      </c>
      <c r="BM83" s="6">
        <v>70.373682461361412</v>
      </c>
      <c r="BO83" s="8"/>
      <c r="BP83" s="8"/>
    </row>
    <row r="84" spans="1:68" x14ac:dyDescent="0.2">
      <c r="A84">
        <v>83</v>
      </c>
      <c r="B84" t="s">
        <v>51</v>
      </c>
      <c r="C84" t="s">
        <v>82</v>
      </c>
      <c r="D84" t="s">
        <v>53</v>
      </c>
      <c r="E84" s="5">
        <v>0.59</v>
      </c>
      <c r="F84" s="5">
        <v>0.03</v>
      </c>
      <c r="G84" t="s">
        <v>375</v>
      </c>
      <c r="H84" t="s">
        <v>376</v>
      </c>
      <c r="I84" t="s">
        <v>377</v>
      </c>
      <c r="J84" t="s">
        <v>378</v>
      </c>
      <c r="K84">
        <v>-6.3854740000000003</v>
      </c>
      <c r="L84">
        <v>107.34362400000001</v>
      </c>
      <c r="M84" t="s">
        <v>58</v>
      </c>
      <c r="N84" t="s">
        <v>69</v>
      </c>
      <c r="O84" t="s">
        <v>69</v>
      </c>
      <c r="P84" t="s">
        <v>70</v>
      </c>
      <c r="Q84" t="s">
        <v>71</v>
      </c>
      <c r="R84" t="s">
        <v>63</v>
      </c>
      <c r="S84">
        <v>2007</v>
      </c>
      <c r="T84">
        <v>30</v>
      </c>
      <c r="U84">
        <v>15</v>
      </c>
      <c r="V84">
        <v>2037</v>
      </c>
      <c r="W84">
        <v>10</v>
      </c>
      <c r="X84">
        <v>2027</v>
      </c>
      <c r="Y84" s="8">
        <v>57940982.237256363</v>
      </c>
      <c r="Z84" s="8">
        <v>1.1588196447451273</v>
      </c>
      <c r="AA84" s="8">
        <v>21.158493337903856</v>
      </c>
      <c r="AB84">
        <v>50</v>
      </c>
      <c r="AC84" s="5">
        <v>0.33096153846153797</v>
      </c>
      <c r="AD84" s="5">
        <v>0.64075389811249295</v>
      </c>
      <c r="AE84" s="7">
        <v>280650.20737327193</v>
      </c>
      <c r="AF84" s="6">
        <v>0.975743679439392</v>
      </c>
      <c r="AG84" s="6">
        <v>55.194051448676397</v>
      </c>
      <c r="AH84" s="6">
        <v>35.219099691389502</v>
      </c>
      <c r="AI84" s="6">
        <v>0.217801095351357</v>
      </c>
      <c r="AJ84" s="6">
        <v>0.21563416769032101</v>
      </c>
      <c r="AK84" s="6">
        <v>5.1712328767123301</v>
      </c>
      <c r="AL84" s="6">
        <v>0.12999999999999901</v>
      </c>
      <c r="AM84" s="6">
        <v>35.5634772497109</v>
      </c>
      <c r="AN84" s="6">
        <v>40.735966735792147</v>
      </c>
      <c r="AO84" s="6">
        <v>56.08</v>
      </c>
      <c r="AP84" s="6">
        <v>20.516522750289099</v>
      </c>
      <c r="AQ84" s="6">
        <v>15.344033264207852</v>
      </c>
      <c r="AR84" s="7">
        <v>1095593</v>
      </c>
      <c r="AS84" s="6">
        <v>53</v>
      </c>
      <c r="AT84" s="6">
        <v>158.24250000000001</v>
      </c>
      <c r="AU84" s="6">
        <v>125.894125182967</v>
      </c>
      <c r="AV84" s="6">
        <v>189.9325</v>
      </c>
      <c r="AW84" s="6">
        <v>158.335754569622</v>
      </c>
      <c r="AX84" s="6">
        <v>25.2915268515371</v>
      </c>
      <c r="AY84" s="7">
        <v>200.23559316015405</v>
      </c>
      <c r="AZ84" s="7">
        <v>106.79231635208217</v>
      </c>
      <c r="BA84" s="7">
        <v>390.45940666230041</v>
      </c>
      <c r="BB84" s="7">
        <v>559.59173768491053</v>
      </c>
      <c r="BC84" s="6">
        <v>15.0384806545343</v>
      </c>
      <c r="BD84" s="6">
        <v>14.416672036337401</v>
      </c>
      <c r="BE84" s="6">
        <v>0.52</v>
      </c>
      <c r="BF84" s="6">
        <v>3.8219444235208702</v>
      </c>
      <c r="BG84" s="6">
        <v>1.9874111002308501</v>
      </c>
      <c r="BH84" s="6">
        <v>6.8237209231864098</v>
      </c>
      <c r="BI84" s="6">
        <v>8.77682873790984</v>
      </c>
      <c r="BJ84">
        <v>65</v>
      </c>
      <c r="BK84" s="6">
        <v>0.27384266597782475</v>
      </c>
      <c r="BL84" s="6">
        <v>2.7384266597782476</v>
      </c>
      <c r="BM84" s="6">
        <v>27.384266597782478</v>
      </c>
      <c r="BO84" s="8"/>
      <c r="BP84" s="8"/>
    </row>
    <row r="85" spans="1:68" x14ac:dyDescent="0.2">
      <c r="A85">
        <v>84</v>
      </c>
      <c r="B85" t="s">
        <v>51</v>
      </c>
      <c r="C85" t="s">
        <v>150</v>
      </c>
      <c r="D85" t="s">
        <v>151</v>
      </c>
      <c r="E85" s="5">
        <v>0.4</v>
      </c>
      <c r="F85" s="5">
        <v>0.27</v>
      </c>
      <c r="G85" t="s">
        <v>388</v>
      </c>
      <c r="H85" t="s">
        <v>389</v>
      </c>
      <c r="I85" t="s">
        <v>392</v>
      </c>
      <c r="J85" t="s">
        <v>391</v>
      </c>
      <c r="K85">
        <v>-5.6178809999999997</v>
      </c>
      <c r="L85">
        <v>119.55118950000001</v>
      </c>
      <c r="M85" t="s">
        <v>58</v>
      </c>
      <c r="N85" t="s">
        <v>69</v>
      </c>
      <c r="O85" t="s">
        <v>69</v>
      </c>
      <c r="P85" t="s">
        <v>70</v>
      </c>
      <c r="Q85" t="s">
        <v>71</v>
      </c>
      <c r="R85" t="s">
        <v>63</v>
      </c>
      <c r="S85">
        <v>2011</v>
      </c>
      <c r="T85">
        <v>30</v>
      </c>
      <c r="U85">
        <v>19</v>
      </c>
      <c r="V85">
        <v>2041</v>
      </c>
      <c r="W85">
        <v>10</v>
      </c>
      <c r="X85">
        <v>2031</v>
      </c>
      <c r="Y85" s="8">
        <v>242821246.21036008</v>
      </c>
      <c r="Z85" s="8">
        <v>1.9425699696828806</v>
      </c>
      <c r="AA85" s="8">
        <v>35.262355055638118</v>
      </c>
      <c r="AB85">
        <v>125</v>
      </c>
      <c r="AC85" s="5">
        <v>0.33865384615384603</v>
      </c>
      <c r="AD85" s="5">
        <v>0.65948483401478297</v>
      </c>
      <c r="AE85" s="7">
        <v>722135.89324618736</v>
      </c>
      <c r="AF85" s="6">
        <v>0.95357847190872502</v>
      </c>
      <c r="AG85" s="6">
        <v>56.767961132673399</v>
      </c>
      <c r="AH85" s="6">
        <v>35.398710152962501</v>
      </c>
      <c r="AI85" s="6">
        <v>0.217801095351357</v>
      </c>
      <c r="AJ85" s="6">
        <v>0.20586719717919999</v>
      </c>
      <c r="AK85" s="6">
        <v>5.1712328767123301</v>
      </c>
      <c r="AL85" s="6">
        <v>0.12999999999999901</v>
      </c>
      <c r="AM85" s="6">
        <v>35.738176427015397</v>
      </c>
      <c r="AN85" s="6">
        <v>40.90581022685403</v>
      </c>
      <c r="AO85" s="6">
        <v>69.23</v>
      </c>
      <c r="AP85" s="6">
        <v>33.491823572984607</v>
      </c>
      <c r="AQ85" s="6">
        <v>28.324189773145974</v>
      </c>
      <c r="AR85" s="7">
        <v>1781706.2379999999</v>
      </c>
      <c r="AS85" s="6">
        <v>53</v>
      </c>
      <c r="AT85" s="6">
        <v>158.24250000000001</v>
      </c>
      <c r="AU85" s="6">
        <v>128.637675557091</v>
      </c>
      <c r="AV85" s="6">
        <v>189.9325</v>
      </c>
      <c r="AW85" s="6">
        <v>161.83419541435501</v>
      </c>
      <c r="AX85" s="6">
        <v>25.978944871001602</v>
      </c>
      <c r="AY85" s="7">
        <v>515.2225265740492</v>
      </c>
      <c r="AZ85" s="7">
        <v>274.78534750615961</v>
      </c>
      <c r="BA85" s="7">
        <v>1004.6839268193959</v>
      </c>
      <c r="BB85" s="7">
        <v>1439.8752209322763</v>
      </c>
      <c r="BC85" s="6">
        <v>15.0384806545343</v>
      </c>
      <c r="BD85" s="6">
        <v>13.769181816909899</v>
      </c>
      <c r="BE85" s="6">
        <v>0.52</v>
      </c>
      <c r="BF85" s="6">
        <v>2.4282670487286802</v>
      </c>
      <c r="BG85" s="6">
        <v>1.26269886533891</v>
      </c>
      <c r="BH85" s="6">
        <v>13.403418889129201</v>
      </c>
      <c r="BI85" s="6">
        <v>27.975356842438099</v>
      </c>
      <c r="BJ85">
        <v>162.5</v>
      </c>
      <c r="BK85" s="6">
        <v>0.68861324159214155</v>
      </c>
      <c r="BL85" s="6">
        <v>6.8861324159214155</v>
      </c>
      <c r="BM85" s="6">
        <v>68.861324159214149</v>
      </c>
      <c r="BO85" s="8"/>
      <c r="BP85" s="8"/>
    </row>
    <row r="86" spans="1:68" x14ac:dyDescent="0.2">
      <c r="A86">
        <v>85</v>
      </c>
      <c r="B86" t="s">
        <v>51</v>
      </c>
      <c r="C86" t="s">
        <v>289</v>
      </c>
      <c r="D86" t="s">
        <v>88</v>
      </c>
      <c r="E86" s="5">
        <v>0.35</v>
      </c>
      <c r="F86" s="5">
        <v>-0.21</v>
      </c>
      <c r="G86" t="s">
        <v>93</v>
      </c>
      <c r="H86" t="s">
        <v>475</v>
      </c>
      <c r="I86" t="s">
        <v>476</v>
      </c>
      <c r="J86" t="s">
        <v>477</v>
      </c>
      <c r="K86">
        <v>-5.5212073999999998</v>
      </c>
      <c r="L86">
        <v>105.35347729999999</v>
      </c>
      <c r="M86" t="s">
        <v>58</v>
      </c>
      <c r="N86" t="s">
        <v>59</v>
      </c>
      <c r="O86" t="s">
        <v>60</v>
      </c>
      <c r="P86" t="s">
        <v>70</v>
      </c>
      <c r="Q86" t="s">
        <v>71</v>
      </c>
      <c r="R86" t="s">
        <v>63</v>
      </c>
      <c r="S86">
        <v>2008</v>
      </c>
      <c r="T86">
        <v>30</v>
      </c>
      <c r="U86">
        <v>16</v>
      </c>
      <c r="V86">
        <v>2038</v>
      </c>
      <c r="W86">
        <v>10</v>
      </c>
      <c r="X86">
        <v>2028</v>
      </c>
      <c r="Y86" s="8">
        <v>142287804.16538766</v>
      </c>
      <c r="Z86" s="8">
        <v>1.4228780416538767</v>
      </c>
      <c r="AA86" s="8">
        <v>28.538632450574408</v>
      </c>
      <c r="AB86">
        <v>100</v>
      </c>
      <c r="AC86" s="5">
        <v>0.332884615384615</v>
      </c>
      <c r="AD86" s="5">
        <v>0.58669322733791496</v>
      </c>
      <c r="AE86" s="7">
        <v>513943.26714801352</v>
      </c>
      <c r="AF86" s="6">
        <v>0.97010632915355999</v>
      </c>
      <c r="AG86" s="6">
        <v>55.194051448676397</v>
      </c>
      <c r="AH86" s="6">
        <v>35.021363762459501</v>
      </c>
      <c r="AI86" s="6">
        <v>0.217801095351357</v>
      </c>
      <c r="AJ86" s="6">
        <v>0.21312827185109101</v>
      </c>
      <c r="AK86" s="6">
        <v>5.1712328767123301</v>
      </c>
      <c r="AL86" s="6">
        <v>0.12999999999999901</v>
      </c>
      <c r="AM86" s="6">
        <v>35.364492034310601</v>
      </c>
      <c r="AN86" s="6">
        <v>40.535724911022925</v>
      </c>
      <c r="AO86" s="6">
        <v>62.92</v>
      </c>
      <c r="AP86" s="6">
        <v>27.555507965689401</v>
      </c>
      <c r="AQ86" s="6">
        <v>22.384275088977077</v>
      </c>
      <c r="AR86" s="7">
        <v>1534245.6669999999</v>
      </c>
      <c r="AS86" s="6">
        <v>53</v>
      </c>
      <c r="AT86" s="6">
        <v>158.24250000000001</v>
      </c>
      <c r="AU86" s="6">
        <v>126.82963082507</v>
      </c>
      <c r="AV86" s="6">
        <v>189.9325</v>
      </c>
      <c r="AW86" s="6">
        <v>159.459982829377</v>
      </c>
      <c r="AX86" s="6">
        <v>25.877522350933202</v>
      </c>
      <c r="AY86" s="7">
        <v>366.68326708619685</v>
      </c>
      <c r="AZ86" s="7">
        <v>195.56440911263832</v>
      </c>
      <c r="BA86" s="7">
        <v>715.03237081808379</v>
      </c>
      <c r="BB86" s="7">
        <v>1024.7575037502247</v>
      </c>
      <c r="BC86" s="6">
        <v>15.0384806545343</v>
      </c>
      <c r="BD86" s="6">
        <v>14.250583282953301</v>
      </c>
      <c r="BE86" s="6">
        <v>0.52</v>
      </c>
      <c r="BF86" s="6">
        <v>1.8919634438512301</v>
      </c>
      <c r="BG86" s="6">
        <v>0.98382099080263996</v>
      </c>
      <c r="BH86" s="6">
        <v>17.778345083006499</v>
      </c>
      <c r="BI86" s="6">
        <v>28.5264131217669</v>
      </c>
      <c r="BJ86">
        <v>130</v>
      </c>
      <c r="BK86" s="6">
        <v>0.49857961628614678</v>
      </c>
      <c r="BL86" s="6">
        <v>4.985796162861468</v>
      </c>
      <c r="BM86" s="6">
        <v>49.857961628614682</v>
      </c>
      <c r="BO86" s="8"/>
      <c r="BP86" s="8"/>
    </row>
    <row r="87" spans="1:68" x14ac:dyDescent="0.2">
      <c r="A87">
        <v>86</v>
      </c>
      <c r="B87" t="s">
        <v>51</v>
      </c>
      <c r="C87" t="s">
        <v>103</v>
      </c>
      <c r="D87" t="s">
        <v>88</v>
      </c>
      <c r="E87" s="5">
        <v>0.35</v>
      </c>
      <c r="F87" s="5">
        <v>1.44</v>
      </c>
      <c r="G87" t="s">
        <v>470</v>
      </c>
      <c r="H87" t="s">
        <v>384</v>
      </c>
      <c r="I87" t="s">
        <v>385</v>
      </c>
      <c r="J87" t="s">
        <v>386</v>
      </c>
      <c r="K87">
        <v>-4.1798649990000003</v>
      </c>
      <c r="L87">
        <v>121.59293460000001</v>
      </c>
      <c r="M87" t="s">
        <v>58</v>
      </c>
      <c r="N87" t="s">
        <v>69</v>
      </c>
      <c r="O87" t="s">
        <v>69</v>
      </c>
      <c r="P87" t="s">
        <v>70</v>
      </c>
      <c r="Q87" t="s">
        <v>71</v>
      </c>
      <c r="R87" t="s">
        <v>63</v>
      </c>
      <c r="S87">
        <v>2016</v>
      </c>
      <c r="T87">
        <v>30</v>
      </c>
      <c r="U87">
        <v>24</v>
      </c>
      <c r="V87">
        <v>2046</v>
      </c>
      <c r="W87">
        <v>10</v>
      </c>
      <c r="X87">
        <v>2036</v>
      </c>
      <c r="Y87" s="8">
        <v>46898253.218700811</v>
      </c>
      <c r="Z87" s="8">
        <v>1.5632751072900271</v>
      </c>
      <c r="AA87" s="8">
        <v>32.803776278954167</v>
      </c>
      <c r="AB87">
        <v>30</v>
      </c>
      <c r="AC87" s="5">
        <v>0.34826923076923</v>
      </c>
      <c r="AD87" s="5">
        <v>0.58669322733791496</v>
      </c>
      <c r="AE87" s="7">
        <v>154182.98014440405</v>
      </c>
      <c r="AF87" s="6">
        <v>0.92724903519437296</v>
      </c>
      <c r="AG87" s="6">
        <v>55.194051448676397</v>
      </c>
      <c r="AH87" s="6">
        <v>33.518165879748899</v>
      </c>
      <c r="AI87" s="6">
        <v>0.217801095351357</v>
      </c>
      <c r="AJ87" s="6">
        <v>0.194564214858789</v>
      </c>
      <c r="AK87" s="6">
        <v>5.1712328767123301</v>
      </c>
      <c r="AL87" s="6">
        <v>0.12999999999999901</v>
      </c>
      <c r="AM87" s="6">
        <v>33.851800687374897</v>
      </c>
      <c r="AN87" s="6">
        <v>39.013962971320012</v>
      </c>
      <c r="AO87" s="6">
        <v>64.13</v>
      </c>
      <c r="AP87" s="6">
        <v>30.278199312625098</v>
      </c>
      <c r="AQ87" s="6">
        <v>25.116037028679983</v>
      </c>
      <c r="AR87" s="7">
        <v>1378446.726</v>
      </c>
      <c r="AS87" s="6">
        <v>53</v>
      </c>
      <c r="AT87" s="6">
        <v>158.24250000000001</v>
      </c>
      <c r="AU87" s="6">
        <v>134.313675961889</v>
      </c>
      <c r="AV87" s="6">
        <v>189.9325</v>
      </c>
      <c r="AW87" s="6">
        <v>168.45380890741501</v>
      </c>
      <c r="AX87" s="6">
        <v>30.733379464485999</v>
      </c>
      <c r="AY87" s="7">
        <v>110.00498012585906</v>
      </c>
      <c r="AZ87" s="7">
        <v>58.669322733791503</v>
      </c>
      <c r="BA87" s="7">
        <v>214.50971124542517</v>
      </c>
      <c r="BB87" s="7">
        <v>307.42725112506747</v>
      </c>
      <c r="BC87" s="6">
        <v>15.0384806545343</v>
      </c>
      <c r="BD87" s="6">
        <v>13.019374581538401</v>
      </c>
      <c r="BE87" s="6">
        <v>0.52</v>
      </c>
      <c r="BF87" s="6">
        <v>1.2793092300059501</v>
      </c>
      <c r="BG87" s="6">
        <v>0.66524079960309501</v>
      </c>
      <c r="BH87" s="6">
        <v>5.8992741853257398</v>
      </c>
      <c r="BI87" s="6">
        <v>16.559818143670299</v>
      </c>
      <c r="BJ87">
        <v>39</v>
      </c>
      <c r="BK87" s="6">
        <v>0.1429660195822918</v>
      </c>
      <c r="BL87" s="6">
        <v>1.429660195822918</v>
      </c>
      <c r="BM87" s="6">
        <v>14.29660195822918</v>
      </c>
      <c r="BO87" s="8"/>
      <c r="BP87" s="8"/>
    </row>
    <row r="88" spans="1:68" x14ac:dyDescent="0.2">
      <c r="A88">
        <v>87</v>
      </c>
      <c r="B88" t="s">
        <v>51</v>
      </c>
      <c r="C88" t="s">
        <v>103</v>
      </c>
      <c r="D88" t="s">
        <v>88</v>
      </c>
      <c r="E88" s="5">
        <v>0.35</v>
      </c>
      <c r="F88" s="5">
        <v>1.44</v>
      </c>
      <c r="G88" t="s">
        <v>470</v>
      </c>
      <c r="H88" t="s">
        <v>384</v>
      </c>
      <c r="I88" t="s">
        <v>387</v>
      </c>
      <c r="J88" t="s">
        <v>386</v>
      </c>
      <c r="K88">
        <v>-4.1798649990000003</v>
      </c>
      <c r="L88">
        <v>121.59293460000001</v>
      </c>
      <c r="M88" t="s">
        <v>58</v>
      </c>
      <c r="N88" t="s">
        <v>69</v>
      </c>
      <c r="O88" t="s">
        <v>69</v>
      </c>
      <c r="P88" t="s">
        <v>70</v>
      </c>
      <c r="Q88" t="s">
        <v>71</v>
      </c>
      <c r="R88" t="s">
        <v>63</v>
      </c>
      <c r="S88">
        <v>2016</v>
      </c>
      <c r="T88">
        <v>30</v>
      </c>
      <c r="U88">
        <v>24</v>
      </c>
      <c r="V88">
        <v>2046</v>
      </c>
      <c r="W88">
        <v>10</v>
      </c>
      <c r="X88">
        <v>2036</v>
      </c>
      <c r="Y88" s="8">
        <v>46898253.218700811</v>
      </c>
      <c r="Z88" s="8">
        <v>1.5632751072900271</v>
      </c>
      <c r="AA88" s="8">
        <v>32.803776278954167</v>
      </c>
      <c r="AB88">
        <v>30</v>
      </c>
      <c r="AC88" s="5">
        <v>0.34826923076923</v>
      </c>
      <c r="AD88" s="5">
        <v>0.58669322733791496</v>
      </c>
      <c r="AE88" s="7">
        <v>154182.98014440405</v>
      </c>
      <c r="AF88" s="6">
        <v>0.92724903519437296</v>
      </c>
      <c r="AG88" s="6">
        <v>55.194051448676397</v>
      </c>
      <c r="AH88" s="6">
        <v>33.518165879748899</v>
      </c>
      <c r="AI88" s="6">
        <v>0.217801095351357</v>
      </c>
      <c r="AJ88" s="6">
        <v>0.194564214858789</v>
      </c>
      <c r="AK88" s="6">
        <v>5.1712328767123301</v>
      </c>
      <c r="AL88" s="6">
        <v>0.12999999999999901</v>
      </c>
      <c r="AM88" s="6">
        <v>33.851800687374897</v>
      </c>
      <c r="AN88" s="6">
        <v>39.013962971320012</v>
      </c>
      <c r="AO88" s="6">
        <v>64.13</v>
      </c>
      <c r="AP88" s="6">
        <v>30.278199312625098</v>
      </c>
      <c r="AQ88" s="6">
        <v>25.116037028679983</v>
      </c>
      <c r="AR88" s="7">
        <v>1378446.726</v>
      </c>
      <c r="AS88" s="6">
        <v>53</v>
      </c>
      <c r="AT88" s="6">
        <v>158.24250000000001</v>
      </c>
      <c r="AU88" s="6">
        <v>134.313675961889</v>
      </c>
      <c r="AV88" s="6">
        <v>189.9325</v>
      </c>
      <c r="AW88" s="6">
        <v>168.45380890741501</v>
      </c>
      <c r="AX88" s="6">
        <v>30.733379464485999</v>
      </c>
      <c r="AY88" s="7">
        <v>110.00498012585906</v>
      </c>
      <c r="AZ88" s="7">
        <v>58.669322733791503</v>
      </c>
      <c r="BA88" s="7">
        <v>214.50971124542517</v>
      </c>
      <c r="BB88" s="7">
        <v>307.42725112506747</v>
      </c>
      <c r="BC88" s="6">
        <v>15.0384806545343</v>
      </c>
      <c r="BD88" s="6">
        <v>13.019374581538401</v>
      </c>
      <c r="BE88" s="6">
        <v>0.52</v>
      </c>
      <c r="BF88" s="6">
        <v>1.2793092300059501</v>
      </c>
      <c r="BG88" s="6">
        <v>0.66524079960309501</v>
      </c>
      <c r="BH88" s="6">
        <v>5.8992741853257398</v>
      </c>
      <c r="BI88" s="6">
        <v>16.559818143670299</v>
      </c>
      <c r="BJ88">
        <v>39</v>
      </c>
      <c r="BK88" s="6">
        <v>0.1429660195822918</v>
      </c>
      <c r="BL88" s="6">
        <v>1.429660195822918</v>
      </c>
      <c r="BM88" s="6">
        <v>14.29660195822918</v>
      </c>
      <c r="BO88" s="8"/>
      <c r="BP88" s="8"/>
    </row>
    <row r="89" spans="1:68" x14ac:dyDescent="0.2">
      <c r="A89">
        <v>88</v>
      </c>
      <c r="B89" t="s">
        <v>51</v>
      </c>
      <c r="C89" t="s">
        <v>241</v>
      </c>
      <c r="D89" t="s">
        <v>96</v>
      </c>
      <c r="E89" s="5" t="s">
        <v>654</v>
      </c>
      <c r="F89" s="5">
        <v>0.53</v>
      </c>
      <c r="G89" t="s">
        <v>262</v>
      </c>
      <c r="H89" t="s">
        <v>263</v>
      </c>
      <c r="I89" t="s">
        <v>266</v>
      </c>
      <c r="J89" t="s">
        <v>265</v>
      </c>
      <c r="K89">
        <v>-0.36501044300000002</v>
      </c>
      <c r="L89">
        <v>117.0650466</v>
      </c>
      <c r="M89" t="s">
        <v>58</v>
      </c>
      <c r="N89" t="s">
        <v>128</v>
      </c>
      <c r="O89" t="s">
        <v>60</v>
      </c>
      <c r="P89" t="s">
        <v>70</v>
      </c>
      <c r="Q89" t="s">
        <v>71</v>
      </c>
      <c r="R89" t="s">
        <v>63</v>
      </c>
      <c r="S89">
        <v>2020</v>
      </c>
      <c r="T89">
        <v>30</v>
      </c>
      <c r="U89">
        <v>28</v>
      </c>
      <c r="V89">
        <v>2050</v>
      </c>
      <c r="W89">
        <v>10</v>
      </c>
      <c r="X89">
        <v>2040</v>
      </c>
      <c r="Y89" s="8">
        <v>147354071.78160089</v>
      </c>
      <c r="Z89" s="8">
        <v>1.4735407178160089</v>
      </c>
      <c r="AA89" s="8">
        <v>23.620207212649856</v>
      </c>
      <c r="AB89">
        <v>100</v>
      </c>
      <c r="AC89" s="5">
        <v>0.355961538461538</v>
      </c>
      <c r="AD89" s="5">
        <v>0.78499450686047101</v>
      </c>
      <c r="AE89" s="7">
        <v>687655.18800977257</v>
      </c>
      <c r="AF89" s="6">
        <v>0.90720976027617495</v>
      </c>
      <c r="AG89" s="6">
        <v>55.194051448676397</v>
      </c>
      <c r="AH89" s="6">
        <v>32.8153386554986</v>
      </c>
      <c r="AI89" s="6">
        <v>0.217801095351357</v>
      </c>
      <c r="AJ89" s="6">
        <v>0.18617882143974401</v>
      </c>
      <c r="AK89" s="6">
        <v>5.1712328767123301</v>
      </c>
      <c r="AL89" s="6">
        <v>0.12999999999999901</v>
      </c>
      <c r="AM89" s="6">
        <v>33.144536974941097</v>
      </c>
      <c r="AN89" s="6">
        <v>38.30275035365068</v>
      </c>
      <c r="AO89" s="6">
        <v>54.43</v>
      </c>
      <c r="AP89" s="6">
        <v>21.285463025058903</v>
      </c>
      <c r="AQ89" s="6">
        <v>16.12724964634932</v>
      </c>
      <c r="AR89" s="7">
        <v>2324998</v>
      </c>
      <c r="AS89" s="6">
        <v>53</v>
      </c>
      <c r="AT89" s="6">
        <v>158.24250000000001</v>
      </c>
      <c r="AU89" s="6">
        <v>138.055698530299</v>
      </c>
      <c r="AV89" s="6">
        <v>189.9325</v>
      </c>
      <c r="AW89" s="6">
        <v>172.95072194643501</v>
      </c>
      <c r="AX89" s="6">
        <v>33.279120702596003</v>
      </c>
      <c r="AY89" s="7">
        <v>490.62156678779434</v>
      </c>
      <c r="AZ89" s="7">
        <v>261.66483562015702</v>
      </c>
      <c r="BA89" s="7">
        <v>956.71205523619892</v>
      </c>
      <c r="BB89" s="7">
        <v>1371.1237386496227</v>
      </c>
      <c r="BC89" s="6">
        <v>15.0384806545343</v>
      </c>
      <c r="BD89" s="6">
        <v>12.4627640438502</v>
      </c>
      <c r="BE89" s="6">
        <v>0.52</v>
      </c>
      <c r="BF89" s="6">
        <v>1.6320322497629101</v>
      </c>
      <c r="BG89" s="6">
        <v>0.84865676987671701</v>
      </c>
      <c r="BH89" s="6">
        <v>7.2069426773913303</v>
      </c>
      <c r="BI89" s="6">
        <v>28.877774416308299</v>
      </c>
      <c r="BJ89">
        <v>130</v>
      </c>
      <c r="BK89" s="6">
        <v>0.6238474982670138</v>
      </c>
      <c r="BL89" s="6">
        <v>6.2384749826701382</v>
      </c>
      <c r="BM89" s="6">
        <v>62.38474982670138</v>
      </c>
      <c r="BO89" s="8"/>
      <c r="BP89" s="8"/>
    </row>
    <row r="90" spans="1:68" x14ac:dyDescent="0.2">
      <c r="A90">
        <v>89</v>
      </c>
      <c r="B90" t="s">
        <v>51</v>
      </c>
      <c r="C90" t="s">
        <v>52</v>
      </c>
      <c r="D90" t="s">
        <v>53</v>
      </c>
      <c r="E90" s="5">
        <v>0.59</v>
      </c>
      <c r="F90" s="5">
        <v>0.5</v>
      </c>
      <c r="G90" t="s">
        <v>464</v>
      </c>
      <c r="H90" t="s">
        <v>461</v>
      </c>
      <c r="I90" t="s">
        <v>465</v>
      </c>
      <c r="J90" t="s">
        <v>463</v>
      </c>
      <c r="K90">
        <v>-6.4459999999999997</v>
      </c>
      <c r="L90">
        <v>110.7423</v>
      </c>
      <c r="M90" t="s">
        <v>58</v>
      </c>
      <c r="N90" t="s">
        <v>59</v>
      </c>
      <c r="O90" t="s">
        <v>60</v>
      </c>
      <c r="P90" t="s">
        <v>70</v>
      </c>
      <c r="Q90" t="s">
        <v>71</v>
      </c>
      <c r="R90" t="s">
        <v>63</v>
      </c>
      <c r="S90">
        <v>2012</v>
      </c>
      <c r="T90">
        <v>30</v>
      </c>
      <c r="U90">
        <v>20</v>
      </c>
      <c r="V90">
        <v>2042</v>
      </c>
      <c r="W90">
        <v>10</v>
      </c>
      <c r="X90">
        <v>2032</v>
      </c>
      <c r="Y90" s="8">
        <v>1334175830.2176282</v>
      </c>
      <c r="Z90" s="8">
        <v>2.0214785306327703</v>
      </c>
      <c r="AA90" s="8">
        <v>30.018866785519837</v>
      </c>
      <c r="AB90">
        <v>660</v>
      </c>
      <c r="AC90" s="5">
        <v>0.340576923076923</v>
      </c>
      <c r="AD90" s="5">
        <v>0.81072524760434705</v>
      </c>
      <c r="AE90" s="7">
        <v>4687289.0915492931</v>
      </c>
      <c r="AF90" s="6">
        <v>0.94819363451363603</v>
      </c>
      <c r="AG90" s="6">
        <v>55.194051448676397</v>
      </c>
      <c r="AH90" s="6">
        <v>34.252772454040198</v>
      </c>
      <c r="AI90" s="6">
        <v>0.217801095351357</v>
      </c>
      <c r="AJ90" s="6">
        <v>0.203529144617072</v>
      </c>
      <c r="AK90" s="6">
        <v>5.1712328767123301</v>
      </c>
      <c r="AL90" s="6">
        <v>0.12999999999999901</v>
      </c>
      <c r="AM90" s="6">
        <v>34.591045867762503</v>
      </c>
      <c r="AN90" s="6">
        <v>39.757534475369596</v>
      </c>
      <c r="AO90" s="6">
        <v>62.92</v>
      </c>
      <c r="AP90" s="6">
        <v>28.328954132237499</v>
      </c>
      <c r="AQ90" s="6">
        <v>23.162465524630406</v>
      </c>
      <c r="AR90" s="7">
        <v>1253133</v>
      </c>
      <c r="AS90" s="6">
        <v>53</v>
      </c>
      <c r="AT90" s="6">
        <v>158.24250000000001</v>
      </c>
      <c r="AU90" s="6">
        <v>130.57165339348001</v>
      </c>
      <c r="AV90" s="6">
        <v>189.9325</v>
      </c>
      <c r="AW90" s="6">
        <v>163.956895868396</v>
      </c>
      <c r="AX90" s="6">
        <v>28.267410614010299</v>
      </c>
      <c r="AY90" s="7">
        <v>3344.2416463679315</v>
      </c>
      <c r="AZ90" s="7">
        <v>1783.5955447295635</v>
      </c>
      <c r="BA90" s="7">
        <v>6521.2712104174661</v>
      </c>
      <c r="BB90" s="7">
        <v>9346.0406543829122</v>
      </c>
      <c r="BC90" s="6">
        <v>15.0384806545343</v>
      </c>
      <c r="BD90" s="6">
        <v>13.614125627796099</v>
      </c>
      <c r="BE90" s="6">
        <v>0.52</v>
      </c>
      <c r="BF90" s="6">
        <v>3.1673237616589498</v>
      </c>
      <c r="BG90" s="6">
        <v>1.6470083560626501</v>
      </c>
      <c r="BH90" s="6">
        <v>4.6262384543521202</v>
      </c>
      <c r="BI90" s="6">
        <v>6.7398256951298601</v>
      </c>
      <c r="BJ90">
        <v>858</v>
      </c>
      <c r="BK90" s="6">
        <v>4.4444576797322437</v>
      </c>
      <c r="BL90" s="6">
        <v>44.444576797322441</v>
      </c>
      <c r="BM90" s="6">
        <v>444.44576797322441</v>
      </c>
      <c r="BO90" s="8"/>
      <c r="BP90" s="8"/>
    </row>
    <row r="91" spans="1:68" x14ac:dyDescent="0.2">
      <c r="A91">
        <v>90</v>
      </c>
      <c r="B91" t="s">
        <v>51</v>
      </c>
      <c r="C91" t="s">
        <v>52</v>
      </c>
      <c r="D91" t="s">
        <v>53</v>
      </c>
      <c r="E91" s="5">
        <v>0.59</v>
      </c>
      <c r="F91" s="5">
        <v>0.5</v>
      </c>
      <c r="G91" t="s">
        <v>460</v>
      </c>
      <c r="H91" t="s">
        <v>461</v>
      </c>
      <c r="I91" t="s">
        <v>462</v>
      </c>
      <c r="J91" t="s">
        <v>463</v>
      </c>
      <c r="K91">
        <v>-6.4459999999999997</v>
      </c>
      <c r="L91">
        <v>110.7423</v>
      </c>
      <c r="M91" t="s">
        <v>58</v>
      </c>
      <c r="N91" t="s">
        <v>59</v>
      </c>
      <c r="O91" t="s">
        <v>60</v>
      </c>
      <c r="P91" t="s">
        <v>70</v>
      </c>
      <c r="Q91" t="s">
        <v>71</v>
      </c>
      <c r="R91" t="s">
        <v>63</v>
      </c>
      <c r="S91">
        <v>2011</v>
      </c>
      <c r="T91">
        <v>30</v>
      </c>
      <c r="U91">
        <v>19</v>
      </c>
      <c r="V91">
        <v>2041</v>
      </c>
      <c r="W91">
        <v>10</v>
      </c>
      <c r="X91">
        <v>2031</v>
      </c>
      <c r="Y91" s="8">
        <v>1325213299.6422007</v>
      </c>
      <c r="Z91" s="8">
        <v>2.0078989388518194</v>
      </c>
      <c r="AA91" s="8">
        <v>29.648833293440369</v>
      </c>
      <c r="AB91">
        <v>660</v>
      </c>
      <c r="AC91" s="5">
        <v>0.33865384615384603</v>
      </c>
      <c r="AD91" s="5">
        <v>0.81072524760434705</v>
      </c>
      <c r="AE91" s="7">
        <v>4687289.0915492931</v>
      </c>
      <c r="AF91" s="6">
        <v>0.95357847190872502</v>
      </c>
      <c r="AG91" s="6">
        <v>55.194051448676397</v>
      </c>
      <c r="AH91" s="6">
        <v>34.441643656985399</v>
      </c>
      <c r="AI91" s="6">
        <v>0.217801095351357</v>
      </c>
      <c r="AJ91" s="6">
        <v>0.20586719717919999</v>
      </c>
      <c r="AK91" s="6">
        <v>5.1712328767123301</v>
      </c>
      <c r="AL91" s="6">
        <v>0.12999999999999901</v>
      </c>
      <c r="AM91" s="6">
        <v>34.781109931038401</v>
      </c>
      <c r="AN91" s="6">
        <v>39.948743730876927</v>
      </c>
      <c r="AO91" s="6">
        <v>62.92</v>
      </c>
      <c r="AP91" s="6">
        <v>28.138890068961601</v>
      </c>
      <c r="AQ91" s="6">
        <v>22.971256269123074</v>
      </c>
      <c r="AR91" s="7">
        <v>1187804</v>
      </c>
      <c r="AS91" s="6">
        <v>53</v>
      </c>
      <c r="AT91" s="6">
        <v>158.24250000000001</v>
      </c>
      <c r="AU91" s="6">
        <v>129.636147751377</v>
      </c>
      <c r="AV91" s="6">
        <v>189.9325</v>
      </c>
      <c r="AW91" s="6">
        <v>162.832667608641</v>
      </c>
      <c r="AX91" s="6">
        <v>27.6629451399643</v>
      </c>
      <c r="AY91" s="7">
        <v>3344.2416463679315</v>
      </c>
      <c r="AZ91" s="7">
        <v>1783.5955447295635</v>
      </c>
      <c r="BA91" s="7">
        <v>6521.2712104174661</v>
      </c>
      <c r="BB91" s="7">
        <v>9346.0406543829122</v>
      </c>
      <c r="BC91" s="6">
        <v>15.0384806545343</v>
      </c>
      <c r="BD91" s="6">
        <v>13.769181816909899</v>
      </c>
      <c r="BE91" s="6">
        <v>0.52</v>
      </c>
      <c r="BF91" s="6">
        <v>3.1673237616589498</v>
      </c>
      <c r="BG91" s="6">
        <v>1.6470083560626501</v>
      </c>
      <c r="BH91" s="6">
        <v>4.6262384543521202</v>
      </c>
      <c r="BI91" s="6">
        <v>6.7398256951298601</v>
      </c>
      <c r="BJ91">
        <v>858</v>
      </c>
      <c r="BK91" s="6">
        <v>4.4696979693140113</v>
      </c>
      <c r="BL91" s="6">
        <v>44.696979693140115</v>
      </c>
      <c r="BM91" s="6">
        <v>446.96979693140116</v>
      </c>
      <c r="BO91" s="8"/>
      <c r="BP91" s="8"/>
    </row>
    <row r="92" spans="1:68" x14ac:dyDescent="0.2">
      <c r="A92">
        <v>91</v>
      </c>
      <c r="B92" t="s">
        <v>51</v>
      </c>
      <c r="C92" t="s">
        <v>414</v>
      </c>
      <c r="D92" t="s">
        <v>151</v>
      </c>
      <c r="E92" s="5">
        <v>0.4</v>
      </c>
      <c r="F92" s="5">
        <v>1.82</v>
      </c>
      <c r="G92" t="s">
        <v>415</v>
      </c>
      <c r="H92" t="s">
        <v>416</v>
      </c>
      <c r="I92" t="s">
        <v>421</v>
      </c>
      <c r="J92" t="s">
        <v>418</v>
      </c>
      <c r="K92">
        <v>-2.8273839999999999</v>
      </c>
      <c r="L92">
        <v>122.15526989999999</v>
      </c>
      <c r="M92" t="s">
        <v>58</v>
      </c>
      <c r="N92" t="s">
        <v>69</v>
      </c>
      <c r="O92" t="s">
        <v>69</v>
      </c>
      <c r="P92" t="s">
        <v>70</v>
      </c>
      <c r="Q92" t="s">
        <v>71</v>
      </c>
      <c r="R92" t="s">
        <v>63</v>
      </c>
      <c r="S92">
        <v>2020</v>
      </c>
      <c r="T92">
        <v>25</v>
      </c>
      <c r="U92">
        <v>23</v>
      </c>
      <c r="V92">
        <v>2045</v>
      </c>
      <c r="W92">
        <v>10</v>
      </c>
      <c r="X92">
        <v>2035</v>
      </c>
      <c r="Y92" s="8">
        <v>313942651.05294019</v>
      </c>
      <c r="Z92" s="8">
        <v>2.0929510070196011</v>
      </c>
      <c r="AA92" s="8">
        <v>39.933964678723136</v>
      </c>
      <c r="AB92">
        <v>150</v>
      </c>
      <c r="AC92" s="5">
        <v>0.355961538461538</v>
      </c>
      <c r="AD92" s="5">
        <v>0.65948483401478297</v>
      </c>
      <c r="AE92" s="7">
        <v>866563.07189542486</v>
      </c>
      <c r="AF92" s="6">
        <v>0.90720976027617495</v>
      </c>
      <c r="AG92" s="6">
        <v>55.194051448676397</v>
      </c>
      <c r="AH92" s="6">
        <v>32.8153386554986</v>
      </c>
      <c r="AI92" s="6">
        <v>0.217801095351357</v>
      </c>
      <c r="AJ92" s="6">
        <v>0.18617882143974401</v>
      </c>
      <c r="AK92" s="6">
        <v>5.1712328767123301</v>
      </c>
      <c r="AL92" s="6">
        <v>0.12999999999999901</v>
      </c>
      <c r="AM92" s="6">
        <v>33.144536974941097</v>
      </c>
      <c r="AN92" s="6">
        <v>38.30275035365068</v>
      </c>
      <c r="AO92" s="6">
        <v>69.23</v>
      </c>
      <c r="AP92" s="6">
        <v>36.085463025058907</v>
      </c>
      <c r="AQ92" s="6">
        <v>30.927249646349324</v>
      </c>
      <c r="AR92" s="7">
        <v>2731868.3190000001</v>
      </c>
      <c r="AS92" s="6">
        <v>53</v>
      </c>
      <c r="AT92" s="6">
        <v>158.24250000000001</v>
      </c>
      <c r="AU92" s="6">
        <v>138.055698530299</v>
      </c>
      <c r="AV92" s="6">
        <v>189.9325</v>
      </c>
      <c r="AW92" s="6">
        <v>172.95072194643501</v>
      </c>
      <c r="AX92" s="6">
        <v>33.279120702596003</v>
      </c>
      <c r="AY92" s="7">
        <v>618.26703188885904</v>
      </c>
      <c r="AZ92" s="7">
        <v>329.74241700739151</v>
      </c>
      <c r="BA92" s="7">
        <v>1205.6207121832751</v>
      </c>
      <c r="BB92" s="7">
        <v>1727.8502651187316</v>
      </c>
      <c r="BC92" s="6">
        <v>15.0384806545343</v>
      </c>
      <c r="BD92" s="6">
        <v>12.4627640438502</v>
      </c>
      <c r="BE92" s="6">
        <v>0.57248062015503798</v>
      </c>
      <c r="BF92" s="6">
        <v>0.82475823732251496</v>
      </c>
      <c r="BG92" s="6">
        <v>0.47215810718036999</v>
      </c>
      <c r="BH92" s="6">
        <v>5.3490565186015004</v>
      </c>
      <c r="BI92" s="6">
        <v>17.948591229479501</v>
      </c>
      <c r="BJ92">
        <v>195</v>
      </c>
      <c r="BK92" s="6">
        <v>0.78615447671843408</v>
      </c>
      <c r="BL92" s="6">
        <v>7.8615447671843413</v>
      </c>
      <c r="BM92" s="6">
        <v>78.615447671843413</v>
      </c>
      <c r="BO92" s="8"/>
      <c r="BP92" s="8"/>
    </row>
    <row r="93" spans="1:68" x14ac:dyDescent="0.2">
      <c r="A93">
        <v>92</v>
      </c>
      <c r="B93" t="s">
        <v>51</v>
      </c>
      <c r="C93" t="s">
        <v>109</v>
      </c>
      <c r="D93" t="s">
        <v>53</v>
      </c>
      <c r="E93" s="5">
        <v>0.59</v>
      </c>
      <c r="F93" s="5">
        <v>1.27</v>
      </c>
      <c r="G93" t="s">
        <v>296</v>
      </c>
      <c r="H93" t="s">
        <v>297</v>
      </c>
      <c r="I93" t="s">
        <v>298</v>
      </c>
      <c r="J93" t="s">
        <v>299</v>
      </c>
      <c r="K93">
        <v>-5.8840300000000001</v>
      </c>
      <c r="L93">
        <v>106.06422000000001</v>
      </c>
      <c r="M93" t="s">
        <v>58</v>
      </c>
      <c r="N93" t="s">
        <v>69</v>
      </c>
      <c r="O93" t="s">
        <v>69</v>
      </c>
      <c r="P93" t="s">
        <v>70</v>
      </c>
      <c r="Q93" t="s">
        <v>80</v>
      </c>
      <c r="R93" t="s">
        <v>63</v>
      </c>
      <c r="S93">
        <v>2014</v>
      </c>
      <c r="T93">
        <v>30</v>
      </c>
      <c r="U93">
        <v>22</v>
      </c>
      <c r="V93">
        <v>2044</v>
      </c>
      <c r="W93">
        <v>10</v>
      </c>
      <c r="X93">
        <v>2034</v>
      </c>
      <c r="Y93" s="8">
        <v>79676414.325310171</v>
      </c>
      <c r="Z93" s="8">
        <v>1.3279402387551695</v>
      </c>
      <c r="AA93" s="8">
        <v>20.577410896365837</v>
      </c>
      <c r="AB93">
        <v>60</v>
      </c>
      <c r="AC93" s="5">
        <v>0.33147058823529302</v>
      </c>
      <c r="AD93" s="5">
        <v>0.73402605516475306</v>
      </c>
      <c r="AE93" s="7">
        <v>385804.09459459421</v>
      </c>
      <c r="AF93" s="6">
        <v>1.0036267286579701</v>
      </c>
      <c r="AG93" s="6">
        <v>55.194051448676397</v>
      </c>
      <c r="AH93" s="6">
        <v>35.1844505349355</v>
      </c>
      <c r="AI93" s="6">
        <v>0.217801095351357</v>
      </c>
      <c r="AJ93" s="6">
        <v>0.22350988289398499</v>
      </c>
      <c r="AK93" s="6">
        <v>5.1712328767123301</v>
      </c>
      <c r="AL93" s="6">
        <v>0.12999999999999901</v>
      </c>
      <c r="AM93" s="6">
        <v>35.5359683511371</v>
      </c>
      <c r="AN93" s="6">
        <v>40.709193294541819</v>
      </c>
      <c r="AO93" s="6">
        <v>56.06</v>
      </c>
      <c r="AP93" s="6">
        <v>20.524031648862902</v>
      </c>
      <c r="AQ93" s="6">
        <v>15.350806705458183</v>
      </c>
      <c r="AR93" s="7">
        <v>1394769</v>
      </c>
      <c r="AS93" s="6">
        <v>53</v>
      </c>
      <c r="AT93" s="6">
        <v>158.24250000000001</v>
      </c>
      <c r="AU93" s="6">
        <v>122.51416345579101</v>
      </c>
      <c r="AV93" s="6">
        <v>189.9325</v>
      </c>
      <c r="AW93" s="6">
        <v>154.03702954667199</v>
      </c>
      <c r="AX93" s="6">
        <v>24.285186195117401</v>
      </c>
      <c r="AY93" s="7">
        <v>275.25977068678242</v>
      </c>
      <c r="AZ93" s="7">
        <v>146.80521103295061</v>
      </c>
      <c r="BA93" s="7">
        <v>536.75655283922572</v>
      </c>
      <c r="BB93" s="7">
        <v>769.25930581266118</v>
      </c>
      <c r="BC93" s="6">
        <v>15.0384806545343</v>
      </c>
      <c r="BD93" s="6">
        <v>14.805508457512699</v>
      </c>
      <c r="BE93" s="6">
        <v>0.57248062015503798</v>
      </c>
      <c r="BF93" s="6">
        <v>2.4729612490627</v>
      </c>
      <c r="BG93" s="6">
        <v>1.4157223894827899</v>
      </c>
      <c r="BH93" s="6">
        <v>34.046626926600901</v>
      </c>
      <c r="BI93" s="6">
        <v>50.3045381256862</v>
      </c>
      <c r="BJ93">
        <v>78</v>
      </c>
      <c r="BK93" s="6">
        <v>0.38720330136082265</v>
      </c>
      <c r="BL93" s="6">
        <v>3.8720330136082266</v>
      </c>
      <c r="BM93" s="6">
        <v>38.720330136082268</v>
      </c>
      <c r="BO93" s="8"/>
      <c r="BP93" s="8"/>
    </row>
    <row r="94" spans="1:68" x14ac:dyDescent="0.2">
      <c r="A94">
        <v>93</v>
      </c>
      <c r="B94" t="s">
        <v>51</v>
      </c>
      <c r="C94" t="s">
        <v>82</v>
      </c>
      <c r="D94" t="s">
        <v>53</v>
      </c>
      <c r="E94" s="5">
        <v>0.59</v>
      </c>
      <c r="F94" s="5">
        <v>0.03</v>
      </c>
      <c r="G94" t="s">
        <v>83</v>
      </c>
      <c r="H94" t="s">
        <v>84</v>
      </c>
      <c r="I94" t="s">
        <v>85</v>
      </c>
      <c r="J94" t="s">
        <v>86</v>
      </c>
      <c r="K94">
        <v>-6.9705006999999997</v>
      </c>
      <c r="L94">
        <v>107.6057823</v>
      </c>
      <c r="M94" t="s">
        <v>58</v>
      </c>
      <c r="N94" t="s">
        <v>69</v>
      </c>
      <c r="O94" t="s">
        <v>69</v>
      </c>
      <c r="P94" t="s">
        <v>70</v>
      </c>
      <c r="Q94" t="s">
        <v>71</v>
      </c>
      <c r="R94" t="s">
        <v>63</v>
      </c>
      <c r="S94">
        <v>2004</v>
      </c>
      <c r="T94">
        <v>30</v>
      </c>
      <c r="U94">
        <v>12</v>
      </c>
      <c r="V94">
        <v>2034</v>
      </c>
      <c r="W94">
        <v>10</v>
      </c>
      <c r="X94">
        <v>2024</v>
      </c>
      <c r="Y94" s="8">
        <v>33728917.514682695</v>
      </c>
      <c r="Z94" s="8">
        <v>1.1242972504894233</v>
      </c>
      <c r="AA94" s="8">
        <v>20.170288953002093</v>
      </c>
      <c r="AB94">
        <v>30</v>
      </c>
      <c r="AC94" s="5">
        <v>0.325192307692307</v>
      </c>
      <c r="AD94" s="5">
        <v>0.64075389811249295</v>
      </c>
      <c r="AE94" s="7">
        <v>168390.12442396313</v>
      </c>
      <c r="AF94" s="6">
        <v>0.993055830569192</v>
      </c>
      <c r="AG94" s="6">
        <v>55.194051448676397</v>
      </c>
      <c r="AH94" s="6">
        <v>35.826354093489002</v>
      </c>
      <c r="AI94" s="6">
        <v>0.217801095351357</v>
      </c>
      <c r="AJ94" s="6">
        <v>0.22342285746690199</v>
      </c>
      <c r="AK94" s="6">
        <v>5.1712328767123301</v>
      </c>
      <c r="AL94" s="6">
        <v>0.12999999999999901</v>
      </c>
      <c r="AM94" s="6">
        <v>36.174568958940398</v>
      </c>
      <c r="AN94" s="6">
        <v>41.351009827668236</v>
      </c>
      <c r="AO94" s="6">
        <v>56.08</v>
      </c>
      <c r="AP94" s="6">
        <v>19.9054310410596</v>
      </c>
      <c r="AQ94" s="6">
        <v>14.728990172331763</v>
      </c>
      <c r="AR94" s="7">
        <v>1031163</v>
      </c>
      <c r="AS94" s="6">
        <v>53</v>
      </c>
      <c r="AT94" s="6">
        <v>158.24250000000001</v>
      </c>
      <c r="AU94" s="6">
        <v>123.08760825666</v>
      </c>
      <c r="AV94" s="6">
        <v>189.9325</v>
      </c>
      <c r="AW94" s="6">
        <v>154.963069790357</v>
      </c>
      <c r="AX94" s="6">
        <v>23.560247222687501</v>
      </c>
      <c r="AY94" s="7">
        <v>120.14135589609242</v>
      </c>
      <c r="AZ94" s="7">
        <v>64.075389811249295</v>
      </c>
      <c r="BA94" s="7">
        <v>234.27564399738023</v>
      </c>
      <c r="BB94" s="7">
        <v>335.7550426109463</v>
      </c>
      <c r="BC94" s="6">
        <v>15.0384806545343</v>
      </c>
      <c r="BD94" s="6">
        <v>14.9327404048662</v>
      </c>
      <c r="BE94" s="6">
        <v>0.52</v>
      </c>
      <c r="BF94" s="6">
        <v>3.0041973204139998</v>
      </c>
      <c r="BG94" s="6">
        <v>1.56218260661528</v>
      </c>
      <c r="BH94" s="6">
        <v>41.745597700431198</v>
      </c>
      <c r="BI94" s="6">
        <v>52.308914700050202</v>
      </c>
      <c r="BJ94">
        <v>39</v>
      </c>
      <c r="BK94" s="6">
        <v>0.16722079486948832</v>
      </c>
      <c r="BL94" s="6">
        <v>1.6722079486948833</v>
      </c>
      <c r="BM94" s="6">
        <v>16.722079486948832</v>
      </c>
      <c r="BO94" s="8"/>
      <c r="BP94" s="8"/>
    </row>
    <row r="95" spans="1:68" x14ac:dyDescent="0.2">
      <c r="A95">
        <v>94</v>
      </c>
      <c r="B95" t="s">
        <v>51</v>
      </c>
      <c r="C95" t="s">
        <v>313</v>
      </c>
      <c r="D95" t="s">
        <v>53</v>
      </c>
      <c r="E95" s="5">
        <v>0.59</v>
      </c>
      <c r="F95" s="5">
        <v>0.98</v>
      </c>
      <c r="G95" t="s">
        <v>329</v>
      </c>
      <c r="H95" t="s">
        <v>330</v>
      </c>
      <c r="I95" t="s">
        <v>331</v>
      </c>
      <c r="J95" t="s">
        <v>332</v>
      </c>
      <c r="K95">
        <v>-7.7152989999999999</v>
      </c>
      <c r="L95">
        <v>113.5857062</v>
      </c>
      <c r="M95" t="s">
        <v>58</v>
      </c>
      <c r="N95" t="s">
        <v>128</v>
      </c>
      <c r="O95" t="s">
        <v>60</v>
      </c>
      <c r="P95" t="s">
        <v>61</v>
      </c>
      <c r="Q95" t="s">
        <v>71</v>
      </c>
      <c r="R95" t="s">
        <v>63</v>
      </c>
      <c r="S95">
        <v>2000</v>
      </c>
      <c r="T95">
        <v>30</v>
      </c>
      <c r="U95">
        <v>8</v>
      </c>
      <c r="V95">
        <v>2030</v>
      </c>
      <c r="W95">
        <v>8</v>
      </c>
      <c r="X95">
        <v>2022</v>
      </c>
      <c r="Y95" s="8">
        <v>294053555.06961477</v>
      </c>
      <c r="Z95" s="8">
        <v>0.44553568949941635</v>
      </c>
      <c r="AA95" s="8">
        <v>7.8932070553656741</v>
      </c>
      <c r="AB95">
        <v>660</v>
      </c>
      <c r="AC95" s="5">
        <v>0.31749999999999901</v>
      </c>
      <c r="AD95" s="5">
        <v>0.71032356416787101</v>
      </c>
      <c r="AE95" s="7">
        <v>4106806.7185929632</v>
      </c>
      <c r="AF95" s="6">
        <v>1.1339102681903801</v>
      </c>
      <c r="AG95" s="6">
        <v>60.014224166964603</v>
      </c>
      <c r="AH95" s="6">
        <v>43.958404846689902</v>
      </c>
      <c r="AI95" s="6">
        <v>0.217801095351357</v>
      </c>
      <c r="AJ95" s="6">
        <v>0.26140662427820599</v>
      </c>
      <c r="AK95" s="6">
        <v>5.1712328767123301</v>
      </c>
      <c r="AL95" s="6">
        <v>0.12999999999999901</v>
      </c>
      <c r="AM95" s="6">
        <v>44.3376246819576</v>
      </c>
      <c r="AN95" s="6">
        <v>49.521044347680444</v>
      </c>
      <c r="AO95" s="6">
        <v>53.17</v>
      </c>
      <c r="AP95" s="6">
        <v>8.8323753180424021</v>
      </c>
      <c r="AQ95" s="6">
        <v>3.6489556523195574</v>
      </c>
      <c r="AR95" s="7">
        <v>951112</v>
      </c>
      <c r="AS95" s="6">
        <v>53</v>
      </c>
      <c r="AT95" s="6">
        <v>158.24250000000001</v>
      </c>
      <c r="AU95" s="6">
        <v>100.597757995751</v>
      </c>
      <c r="AV95" s="6">
        <v>189.9325</v>
      </c>
      <c r="AW95" s="6">
        <v>128.51291023934101</v>
      </c>
      <c r="AX95" s="6">
        <v>8.1495115454812606</v>
      </c>
      <c r="AY95" s="7">
        <v>2930.0847021924683</v>
      </c>
      <c r="AZ95" s="7">
        <v>1562.7118411693164</v>
      </c>
      <c r="BA95" s="7">
        <v>5713.665169275313</v>
      </c>
      <c r="BB95" s="7">
        <v>8188.6100477272184</v>
      </c>
      <c r="BC95" s="6">
        <v>15.0384806545343</v>
      </c>
      <c r="BD95" s="6">
        <v>17.463856628608401</v>
      </c>
      <c r="BE95" s="6">
        <v>0.52</v>
      </c>
      <c r="BF95" s="6">
        <v>7.39264442357128</v>
      </c>
      <c r="BG95" s="6">
        <v>3.8441751002570701</v>
      </c>
      <c r="BH95" s="6">
        <v>3.5703226398690502</v>
      </c>
      <c r="BI95" s="6">
        <v>4.7304549038675097</v>
      </c>
      <c r="BJ95">
        <v>858</v>
      </c>
      <c r="BK95" s="6">
        <v>4.6567503076858019</v>
      </c>
      <c r="BL95" s="6">
        <v>37.254002461486415</v>
      </c>
      <c r="BM95" s="6">
        <v>372.54002461486414</v>
      </c>
      <c r="BO95" s="8"/>
      <c r="BP95" s="8"/>
    </row>
    <row r="96" spans="1:68" x14ac:dyDescent="0.2">
      <c r="A96">
        <v>95</v>
      </c>
      <c r="B96" t="s">
        <v>51</v>
      </c>
      <c r="C96" t="s">
        <v>289</v>
      </c>
      <c r="D96" t="s">
        <v>88</v>
      </c>
      <c r="E96" s="5">
        <v>0.35</v>
      </c>
      <c r="F96" s="5">
        <v>-0.21</v>
      </c>
      <c r="G96" t="s">
        <v>355</v>
      </c>
      <c r="H96" t="s">
        <v>291</v>
      </c>
      <c r="I96" t="s">
        <v>295</v>
      </c>
      <c r="J96" t="s">
        <v>293</v>
      </c>
      <c r="K96">
        <v>-5.5859399999999999</v>
      </c>
      <c r="L96">
        <v>105.38719</v>
      </c>
      <c r="M96" t="s">
        <v>58</v>
      </c>
      <c r="N96" t="s">
        <v>59</v>
      </c>
      <c r="O96" t="s">
        <v>60</v>
      </c>
      <c r="P96" t="s">
        <v>70</v>
      </c>
      <c r="Q96" t="s">
        <v>71</v>
      </c>
      <c r="R96" t="s">
        <v>63</v>
      </c>
      <c r="S96">
        <v>2015</v>
      </c>
      <c r="T96">
        <v>25</v>
      </c>
      <c r="U96">
        <v>18</v>
      </c>
      <c r="V96">
        <v>2040</v>
      </c>
      <c r="W96">
        <v>10</v>
      </c>
      <c r="X96">
        <v>2030</v>
      </c>
      <c r="Y96" s="8">
        <v>115495877.59095642</v>
      </c>
      <c r="Z96" s="8">
        <v>1.1549587759095643</v>
      </c>
      <c r="AA96" s="8">
        <v>24.10182840985803</v>
      </c>
      <c r="AB96">
        <v>100</v>
      </c>
      <c r="AC96" s="5">
        <v>0.34634615384615303</v>
      </c>
      <c r="AD96" s="5">
        <v>0.58669322733791496</v>
      </c>
      <c r="AE96" s="7">
        <v>513943.26714801352</v>
      </c>
      <c r="AF96" s="6">
        <v>0.93239795419318205</v>
      </c>
      <c r="AG96" s="6">
        <v>55.194051448676397</v>
      </c>
      <c r="AH96" s="6">
        <v>33.698755413289597</v>
      </c>
      <c r="AI96" s="6">
        <v>0.217801095351357</v>
      </c>
      <c r="AJ96" s="6">
        <v>0.19674908504366601</v>
      </c>
      <c r="AK96" s="6">
        <v>5.1712328767123301</v>
      </c>
      <c r="AL96" s="6">
        <v>0.12999999999999901</v>
      </c>
      <c r="AM96" s="6">
        <v>34.0335303934108</v>
      </c>
      <c r="AN96" s="6">
        <v>39.196737375045586</v>
      </c>
      <c r="AO96" s="6">
        <v>56.368000000000002</v>
      </c>
      <c r="AP96" s="6">
        <v>22.334469606589202</v>
      </c>
      <c r="AQ96" s="6">
        <v>17.171262624954416</v>
      </c>
      <c r="AR96" s="7">
        <v>1815000</v>
      </c>
      <c r="AS96" s="6">
        <v>53</v>
      </c>
      <c r="AT96" s="6">
        <v>158.24250000000001</v>
      </c>
      <c r="AU96" s="6">
        <v>133.37817031978699</v>
      </c>
      <c r="AV96" s="6">
        <v>189.9325</v>
      </c>
      <c r="AW96" s="6">
        <v>167.329580647661</v>
      </c>
      <c r="AX96" s="6">
        <v>30.109556802709601</v>
      </c>
      <c r="AY96" s="7">
        <v>366.68326708619685</v>
      </c>
      <c r="AZ96" s="7">
        <v>195.56440911263832</v>
      </c>
      <c r="BA96" s="7">
        <v>715.03237081808379</v>
      </c>
      <c r="BB96" s="7">
        <v>1024.7575037502247</v>
      </c>
      <c r="BC96" s="6">
        <v>15.0384806545343</v>
      </c>
      <c r="BD96" s="6">
        <v>13.1643541298053</v>
      </c>
      <c r="BE96" s="6">
        <v>0.52</v>
      </c>
      <c r="BF96" s="6">
        <v>1.8919634438512301</v>
      </c>
      <c r="BG96" s="6">
        <v>0.98382099080263996</v>
      </c>
      <c r="BH96" s="6">
        <v>3.5433285014766298</v>
      </c>
      <c r="BI96" s="6">
        <v>6.0093343322923403</v>
      </c>
      <c r="BJ96">
        <v>130</v>
      </c>
      <c r="BK96" s="6">
        <v>0.47919965086016786</v>
      </c>
      <c r="BL96" s="6">
        <v>4.7919965086016783</v>
      </c>
      <c r="BM96" s="6">
        <v>47.919965086016781</v>
      </c>
      <c r="BO96" s="8"/>
      <c r="BP96" s="8"/>
    </row>
    <row r="97" spans="1:68" x14ac:dyDescent="0.2">
      <c r="A97">
        <v>96</v>
      </c>
      <c r="B97" t="s">
        <v>51</v>
      </c>
      <c r="C97" t="s">
        <v>283</v>
      </c>
      <c r="D97" t="s">
        <v>88</v>
      </c>
      <c r="E97" s="5">
        <v>0.35</v>
      </c>
      <c r="F97" s="5">
        <v>0.59</v>
      </c>
      <c r="G97" t="s">
        <v>302</v>
      </c>
      <c r="H97" t="s">
        <v>493</v>
      </c>
      <c r="I97" t="s">
        <v>494</v>
      </c>
      <c r="J97" t="s">
        <v>495</v>
      </c>
      <c r="K97">
        <v>3.6675678999999999</v>
      </c>
      <c r="L97">
        <v>98.665386499999997</v>
      </c>
      <c r="M97" t="s">
        <v>58</v>
      </c>
      <c r="N97" t="s">
        <v>69</v>
      </c>
      <c r="O97" t="s">
        <v>69</v>
      </c>
      <c r="P97" t="s">
        <v>70</v>
      </c>
      <c r="Q97" t="s">
        <v>80</v>
      </c>
      <c r="R97" t="s">
        <v>63</v>
      </c>
      <c r="S97">
        <v>2017</v>
      </c>
      <c r="T97">
        <v>30</v>
      </c>
      <c r="U97">
        <v>25</v>
      </c>
      <c r="V97">
        <v>2047</v>
      </c>
      <c r="W97">
        <v>10</v>
      </c>
      <c r="X97">
        <v>2037</v>
      </c>
      <c r="Y97" s="8">
        <v>47242974.723418161</v>
      </c>
      <c r="Z97" s="8">
        <v>1.5747658241139386</v>
      </c>
      <c r="AA97" s="8">
        <v>43.495069043533682</v>
      </c>
      <c r="AB97">
        <v>30</v>
      </c>
      <c r="AC97" s="5">
        <v>0.34029411764705803</v>
      </c>
      <c r="AD97" s="5">
        <v>0.42277691219569102</v>
      </c>
      <c r="AE97" s="7">
        <v>111105.7725250276</v>
      </c>
      <c r="AF97" s="6">
        <v>0.97759863798001201</v>
      </c>
      <c r="AG97" s="6">
        <v>55.194051448676397</v>
      </c>
      <c r="AH97" s="6">
        <v>34.297358693902702</v>
      </c>
      <c r="AI97" s="6">
        <v>0.217801095351357</v>
      </c>
      <c r="AJ97" s="6">
        <v>0.211921050292187</v>
      </c>
      <c r="AK97" s="6">
        <v>5.1712328767123301</v>
      </c>
      <c r="AL97" s="6">
        <v>0.12999999999999901</v>
      </c>
      <c r="AM97" s="6">
        <v>34.643057303023603</v>
      </c>
      <c r="AN97" s="6">
        <v>39.810512620907218</v>
      </c>
      <c r="AO97" s="6">
        <v>77.03</v>
      </c>
      <c r="AP97" s="6">
        <v>42.386942696976398</v>
      </c>
      <c r="AQ97" s="6">
        <v>37.219487379092783</v>
      </c>
      <c r="AR97" s="7">
        <v>1454261.2960000001</v>
      </c>
      <c r="AS97" s="6">
        <v>53</v>
      </c>
      <c r="AT97" s="6">
        <v>158.24250000000001</v>
      </c>
      <c r="AU97" s="6">
        <v>126.681058525523</v>
      </c>
      <c r="AV97" s="6">
        <v>189.9325</v>
      </c>
      <c r="AW97" s="6">
        <v>159.044526008476</v>
      </c>
      <c r="AX97" s="6">
        <v>26.865956888555498</v>
      </c>
      <c r="AY97" s="7">
        <v>79.270671036692065</v>
      </c>
      <c r="AZ97" s="7">
        <v>42.2776912195691</v>
      </c>
      <c r="BA97" s="7">
        <v>154.57780852154951</v>
      </c>
      <c r="BB97" s="7">
        <v>221.5351019905421</v>
      </c>
      <c r="BC97" s="6">
        <v>15.0384806545343</v>
      </c>
      <c r="BD97" s="6">
        <v>14.047607393483601</v>
      </c>
      <c r="BE97" s="6">
        <v>0.57248062015503798</v>
      </c>
      <c r="BF97" s="6">
        <v>1.8626231779250599</v>
      </c>
      <c r="BG97" s="6">
        <v>1.0663156720136899</v>
      </c>
      <c r="BH97" s="6">
        <v>10.5325069416789</v>
      </c>
      <c r="BI97" s="6">
        <v>50.092510064691098</v>
      </c>
      <c r="BJ97">
        <v>39</v>
      </c>
      <c r="BK97" s="6">
        <v>0.10861685189218402</v>
      </c>
      <c r="BL97" s="6">
        <v>1.0861685189218402</v>
      </c>
      <c r="BM97" s="6">
        <v>10.861685189218402</v>
      </c>
      <c r="BO97" s="8"/>
      <c r="BP97" s="8"/>
    </row>
    <row r="98" spans="1:68" x14ac:dyDescent="0.2">
      <c r="A98">
        <v>97</v>
      </c>
      <c r="B98" t="s">
        <v>51</v>
      </c>
      <c r="C98" t="s">
        <v>283</v>
      </c>
      <c r="D98" t="s">
        <v>88</v>
      </c>
      <c r="E98" s="5">
        <v>0.35</v>
      </c>
      <c r="F98" s="5">
        <v>0.59</v>
      </c>
      <c r="G98" t="s">
        <v>302</v>
      </c>
      <c r="H98" t="s">
        <v>493</v>
      </c>
      <c r="I98" t="s">
        <v>496</v>
      </c>
      <c r="J98" t="s">
        <v>495</v>
      </c>
      <c r="K98">
        <v>3.6675678999999999</v>
      </c>
      <c r="L98">
        <v>98.665386499999997</v>
      </c>
      <c r="M98" t="s">
        <v>58</v>
      </c>
      <c r="N98" t="s">
        <v>69</v>
      </c>
      <c r="O98" t="s">
        <v>69</v>
      </c>
      <c r="P98" t="s">
        <v>70</v>
      </c>
      <c r="Q98" t="s">
        <v>80</v>
      </c>
      <c r="R98" t="s">
        <v>63</v>
      </c>
      <c r="S98">
        <v>2017</v>
      </c>
      <c r="T98">
        <v>30</v>
      </c>
      <c r="U98">
        <v>25</v>
      </c>
      <c r="V98">
        <v>2047</v>
      </c>
      <c r="W98">
        <v>10</v>
      </c>
      <c r="X98">
        <v>2037</v>
      </c>
      <c r="Y98" s="8">
        <v>47242974.723418161</v>
      </c>
      <c r="Z98" s="8">
        <v>1.5747658241139386</v>
      </c>
      <c r="AA98" s="8">
        <v>43.495069043533682</v>
      </c>
      <c r="AB98">
        <v>30</v>
      </c>
      <c r="AC98" s="5">
        <v>0.34029411764705803</v>
      </c>
      <c r="AD98" s="5">
        <v>0.42277691219569102</v>
      </c>
      <c r="AE98" s="7">
        <v>111105.7725250276</v>
      </c>
      <c r="AF98" s="6">
        <v>0.97759863798001201</v>
      </c>
      <c r="AG98" s="6">
        <v>55.194051448676397</v>
      </c>
      <c r="AH98" s="6">
        <v>34.297358693902702</v>
      </c>
      <c r="AI98" s="6">
        <v>0.217801095351357</v>
      </c>
      <c r="AJ98" s="6">
        <v>0.211921050292187</v>
      </c>
      <c r="AK98" s="6">
        <v>5.1712328767123301</v>
      </c>
      <c r="AL98" s="6">
        <v>0.12999999999999901</v>
      </c>
      <c r="AM98" s="6">
        <v>34.643057303023603</v>
      </c>
      <c r="AN98" s="6">
        <v>39.810512620907218</v>
      </c>
      <c r="AO98" s="6">
        <v>77.03</v>
      </c>
      <c r="AP98" s="6">
        <v>42.386942696976398</v>
      </c>
      <c r="AQ98" s="6">
        <v>37.219487379092783</v>
      </c>
      <c r="AR98" s="7">
        <v>1454261.2960000001</v>
      </c>
      <c r="AS98" s="6">
        <v>53</v>
      </c>
      <c r="AT98" s="6">
        <v>158.24250000000001</v>
      </c>
      <c r="AU98" s="6">
        <v>126.681058525523</v>
      </c>
      <c r="AV98" s="6">
        <v>189.9325</v>
      </c>
      <c r="AW98" s="6">
        <v>159.044526008476</v>
      </c>
      <c r="AX98" s="6">
        <v>26.865956888555498</v>
      </c>
      <c r="AY98" s="7">
        <v>79.270671036692065</v>
      </c>
      <c r="AZ98" s="7">
        <v>42.2776912195691</v>
      </c>
      <c r="BA98" s="7">
        <v>154.57780852154951</v>
      </c>
      <c r="BB98" s="7">
        <v>221.5351019905421</v>
      </c>
      <c r="BC98" s="6">
        <v>15.0384806545343</v>
      </c>
      <c r="BD98" s="6">
        <v>14.047607393483601</v>
      </c>
      <c r="BE98" s="6">
        <v>0.57248062015503798</v>
      </c>
      <c r="BF98" s="6">
        <v>1.8626231779250599</v>
      </c>
      <c r="BG98" s="6">
        <v>1.0663156720136899</v>
      </c>
      <c r="BH98" s="6">
        <v>10.5325069416789</v>
      </c>
      <c r="BI98" s="6">
        <v>50.092510064691098</v>
      </c>
      <c r="BJ98">
        <v>39</v>
      </c>
      <c r="BK98" s="6">
        <v>0.10861685189218402</v>
      </c>
      <c r="BL98" s="6">
        <v>1.0861685189218402</v>
      </c>
      <c r="BM98" s="6">
        <v>10.861685189218402</v>
      </c>
      <c r="BO98" s="8"/>
      <c r="BP98" s="8"/>
    </row>
    <row r="99" spans="1:68" x14ac:dyDescent="0.2">
      <c r="A99">
        <v>98</v>
      </c>
      <c r="B99" t="s">
        <v>51</v>
      </c>
      <c r="C99" t="s">
        <v>407</v>
      </c>
      <c r="D99" t="s">
        <v>88</v>
      </c>
      <c r="E99" s="5">
        <v>0.35</v>
      </c>
      <c r="F99" s="5">
        <v>-0.11</v>
      </c>
      <c r="G99" t="s">
        <v>408</v>
      </c>
      <c r="H99" t="s">
        <v>409</v>
      </c>
      <c r="I99" t="s">
        <v>413</v>
      </c>
      <c r="J99" t="s">
        <v>411</v>
      </c>
      <c r="K99">
        <v>-1.0068999999999999</v>
      </c>
      <c r="L99">
        <v>103.0821</v>
      </c>
      <c r="M99" t="s">
        <v>58</v>
      </c>
      <c r="N99" t="s">
        <v>69</v>
      </c>
      <c r="O99" t="s">
        <v>69</v>
      </c>
      <c r="P99" t="s">
        <v>70</v>
      </c>
      <c r="Q99" t="s">
        <v>71</v>
      </c>
      <c r="R99" t="s">
        <v>63</v>
      </c>
      <c r="S99">
        <v>1994</v>
      </c>
      <c r="T99">
        <v>30</v>
      </c>
      <c r="U99">
        <v>2</v>
      </c>
      <c r="V99">
        <v>2024</v>
      </c>
      <c r="W99">
        <v>2</v>
      </c>
      <c r="X99">
        <v>2022</v>
      </c>
      <c r="Y99" s="8">
        <v>7087547.0630929591</v>
      </c>
      <c r="Z99" s="8">
        <v>0.19155532602953942</v>
      </c>
      <c r="AA99" s="8">
        <v>24.501874550339547</v>
      </c>
      <c r="AB99">
        <v>37</v>
      </c>
      <c r="AC99" s="5">
        <v>0.30596153846153801</v>
      </c>
      <c r="AD99" s="5">
        <v>0.42277691219569102</v>
      </c>
      <c r="AE99" s="7">
        <v>137030.45278086737</v>
      </c>
      <c r="AF99" s="6">
        <v>1.05547889903662</v>
      </c>
      <c r="AG99" s="6">
        <v>55.194051448676397</v>
      </c>
      <c r="AH99" s="6">
        <v>38.016112884293101</v>
      </c>
      <c r="AI99" s="6">
        <v>0.217801095351357</v>
      </c>
      <c r="AJ99" s="6">
        <v>0.25267554098112999</v>
      </c>
      <c r="AK99" s="6">
        <v>5.1712328767123301</v>
      </c>
      <c r="AL99" s="6">
        <v>0.12999999999999901</v>
      </c>
      <c r="AM99" s="6">
        <v>38.378173870648702</v>
      </c>
      <c r="AN99" s="6">
        <v>43.570021301986557</v>
      </c>
      <c r="AO99" s="6">
        <v>64.13</v>
      </c>
      <c r="AP99" s="6">
        <v>25.751826129351294</v>
      </c>
      <c r="AQ99" s="6">
        <v>20.559978698013438</v>
      </c>
      <c r="AR99" s="7">
        <v>1025298.767</v>
      </c>
      <c r="AS99" s="6">
        <v>53</v>
      </c>
      <c r="AT99" s="6">
        <v>158.24250000000001</v>
      </c>
      <c r="AU99" s="6">
        <v>113.73255183563499</v>
      </c>
      <c r="AV99" s="6">
        <v>189.9325</v>
      </c>
      <c r="AW99" s="6">
        <v>143.72078719280901</v>
      </c>
      <c r="AX99" s="6">
        <v>18.0638185003484</v>
      </c>
      <c r="AY99" s="7">
        <v>97.767160945253551</v>
      </c>
      <c r="AZ99" s="7">
        <v>52.142485837468563</v>
      </c>
      <c r="BA99" s="7">
        <v>190.64596384324443</v>
      </c>
      <c r="BB99" s="7">
        <v>273.2266257883353</v>
      </c>
      <c r="BC99" s="6">
        <v>15.0384806545343</v>
      </c>
      <c r="BD99" s="6">
        <v>16.8688917167587</v>
      </c>
      <c r="BE99" s="6">
        <v>0.52</v>
      </c>
      <c r="BF99" s="6">
        <v>1.26337444254835</v>
      </c>
      <c r="BG99" s="6">
        <v>0.65695471012514195</v>
      </c>
      <c r="BH99" s="6">
        <v>14.9308814859407</v>
      </c>
      <c r="BI99" s="6">
        <v>56.681349897058197</v>
      </c>
      <c r="BJ99">
        <v>48.1</v>
      </c>
      <c r="BK99" s="6">
        <v>0.14463275143563945</v>
      </c>
      <c r="BL99" s="6">
        <v>0.28926550287127889</v>
      </c>
      <c r="BM99" s="6">
        <v>2.892655028712789</v>
      </c>
      <c r="BO99" s="8"/>
      <c r="BP99" s="8"/>
    </row>
    <row r="100" spans="1:68" x14ac:dyDescent="0.2">
      <c r="A100">
        <v>99</v>
      </c>
      <c r="B100" t="s">
        <v>51</v>
      </c>
      <c r="C100" t="s">
        <v>109</v>
      </c>
      <c r="D100" t="s">
        <v>53</v>
      </c>
      <c r="E100" s="5">
        <v>0.59</v>
      </c>
      <c r="F100" s="5">
        <v>1.27</v>
      </c>
      <c r="G100" t="s">
        <v>116</v>
      </c>
      <c r="H100" t="s">
        <v>117</v>
      </c>
      <c r="I100" t="s">
        <v>118</v>
      </c>
      <c r="J100" t="s">
        <v>119</v>
      </c>
      <c r="K100">
        <v>-6.0588744999999999</v>
      </c>
      <c r="L100">
        <v>106.4643002</v>
      </c>
      <c r="M100" t="s">
        <v>58</v>
      </c>
      <c r="N100" t="s">
        <v>59</v>
      </c>
      <c r="O100" t="s">
        <v>60</v>
      </c>
      <c r="P100" t="s">
        <v>70</v>
      </c>
      <c r="Q100" t="s">
        <v>71</v>
      </c>
      <c r="R100" t="s">
        <v>63</v>
      </c>
      <c r="S100">
        <v>2011</v>
      </c>
      <c r="T100">
        <v>30</v>
      </c>
      <c r="U100">
        <v>19</v>
      </c>
      <c r="V100">
        <v>2041</v>
      </c>
      <c r="W100">
        <v>10</v>
      </c>
      <c r="X100">
        <v>2031</v>
      </c>
      <c r="Y100" s="8">
        <v>572651209.03433728</v>
      </c>
      <c r="Z100" s="8">
        <v>1.8179403461407533</v>
      </c>
      <c r="AA100" s="8">
        <v>29.648833293440376</v>
      </c>
      <c r="AB100">
        <v>315</v>
      </c>
      <c r="AC100" s="5">
        <v>0.33865384615384603</v>
      </c>
      <c r="AD100" s="5">
        <v>0.73402605516475306</v>
      </c>
      <c r="AE100" s="7">
        <v>2025471.4966216197</v>
      </c>
      <c r="AF100" s="6">
        <v>0.95357847190872502</v>
      </c>
      <c r="AG100" s="6">
        <v>55.194051448676397</v>
      </c>
      <c r="AH100" s="6">
        <v>34.441643656985399</v>
      </c>
      <c r="AI100" s="6">
        <v>0.217801095351357</v>
      </c>
      <c r="AJ100" s="6">
        <v>0.20586719717919999</v>
      </c>
      <c r="AK100" s="6">
        <v>5.1712328767123301</v>
      </c>
      <c r="AL100" s="6">
        <v>0.12999999999999901</v>
      </c>
      <c r="AM100" s="6">
        <v>34.781109931038401</v>
      </c>
      <c r="AN100" s="6">
        <v>39.948743730876927</v>
      </c>
      <c r="AO100" s="6">
        <v>62.92</v>
      </c>
      <c r="AP100" s="6">
        <v>28.138890068961601</v>
      </c>
      <c r="AQ100" s="6">
        <v>22.971256269123074</v>
      </c>
      <c r="AR100" s="7">
        <v>1187804</v>
      </c>
      <c r="AS100" s="6">
        <v>53</v>
      </c>
      <c r="AT100" s="6">
        <v>158.24250000000001</v>
      </c>
      <c r="AU100" s="6">
        <v>129.636147751377</v>
      </c>
      <c r="AV100" s="6">
        <v>189.9325</v>
      </c>
      <c r="AW100" s="6">
        <v>162.832667608641</v>
      </c>
      <c r="AX100" s="6">
        <v>27.6629451399643</v>
      </c>
      <c r="AY100" s="7">
        <v>1445.1137961056077</v>
      </c>
      <c r="AZ100" s="7">
        <v>770.72735792299079</v>
      </c>
      <c r="BA100" s="7">
        <v>2817.971902405935</v>
      </c>
      <c r="BB100" s="7">
        <v>4038.611355516472</v>
      </c>
      <c r="BC100" s="6">
        <v>15.0384806545343</v>
      </c>
      <c r="BD100" s="6">
        <v>13.769181816909899</v>
      </c>
      <c r="BE100" s="6">
        <v>0.52</v>
      </c>
      <c r="BF100" s="6">
        <v>2.7277280877139201</v>
      </c>
      <c r="BG100" s="6">
        <v>1.41841860561124</v>
      </c>
      <c r="BH100" s="6">
        <v>5.78491694784522</v>
      </c>
      <c r="BI100" s="6">
        <v>7.9719076534824396</v>
      </c>
      <c r="BJ100">
        <v>409.5</v>
      </c>
      <c r="BK100" s="6">
        <v>1.9314460146431225</v>
      </c>
      <c r="BL100" s="6">
        <v>19.314460146431223</v>
      </c>
      <c r="BM100" s="6">
        <v>193.14460146431225</v>
      </c>
      <c r="BO100" s="8"/>
      <c r="BP100" s="8"/>
    </row>
    <row r="101" spans="1:68" x14ac:dyDescent="0.2">
      <c r="A101">
        <v>100</v>
      </c>
      <c r="B101" t="s">
        <v>51</v>
      </c>
      <c r="C101" t="s">
        <v>103</v>
      </c>
      <c r="D101" t="s">
        <v>88</v>
      </c>
      <c r="E101" s="5">
        <v>0.35</v>
      </c>
      <c r="F101" s="5">
        <v>1.44</v>
      </c>
      <c r="G101" t="s">
        <v>383</v>
      </c>
      <c r="H101" t="s">
        <v>268</v>
      </c>
      <c r="I101" t="s">
        <v>271</v>
      </c>
      <c r="J101" t="s">
        <v>270</v>
      </c>
      <c r="K101">
        <v>-3.75149</v>
      </c>
      <c r="L101">
        <v>103.64809</v>
      </c>
      <c r="M101" t="s">
        <v>58</v>
      </c>
      <c r="N101" t="s">
        <v>59</v>
      </c>
      <c r="O101" t="s">
        <v>60</v>
      </c>
      <c r="P101" t="s">
        <v>70</v>
      </c>
      <c r="Q101" t="s">
        <v>80</v>
      </c>
      <c r="R101" t="s">
        <v>63</v>
      </c>
      <c r="S101">
        <v>2015</v>
      </c>
      <c r="T101">
        <v>25</v>
      </c>
      <c r="U101">
        <v>18</v>
      </c>
      <c r="V101">
        <v>2040</v>
      </c>
      <c r="W101">
        <v>10</v>
      </c>
      <c r="X101">
        <v>2030</v>
      </c>
      <c r="Y101" s="8">
        <v>103358270.96850087</v>
      </c>
      <c r="Z101" s="8">
        <v>0.76561682198889536</v>
      </c>
      <c r="AA101" s="8">
        <v>14.97481150642581</v>
      </c>
      <c r="AB101">
        <v>135</v>
      </c>
      <c r="AC101" s="5">
        <v>0.33441176470588202</v>
      </c>
      <c r="AD101" s="5">
        <v>0.58669322733791496</v>
      </c>
      <c r="AE101" s="7">
        <v>693823.41064981825</v>
      </c>
      <c r="AF101" s="6">
        <v>0.99479804160761898</v>
      </c>
      <c r="AG101" s="6">
        <v>55.194051448676397</v>
      </c>
      <c r="AH101" s="6">
        <v>34.883543335850199</v>
      </c>
      <c r="AI101" s="6">
        <v>0.217801095351357</v>
      </c>
      <c r="AJ101" s="6">
        <v>0.21954350411416801</v>
      </c>
      <c r="AK101" s="6">
        <v>5.1712328767123301</v>
      </c>
      <c r="AL101" s="6">
        <v>0.12999999999999901</v>
      </c>
      <c r="AM101" s="6">
        <v>35.2330868399644</v>
      </c>
      <c r="AN101" s="6">
        <v>40.404319716676696</v>
      </c>
      <c r="AO101" s="6">
        <v>50</v>
      </c>
      <c r="AP101" s="6">
        <v>14.7669131600356</v>
      </c>
      <c r="AQ101" s="6">
        <v>9.5956802833233041</v>
      </c>
      <c r="AR101" s="7">
        <v>1707653.784</v>
      </c>
      <c r="AS101" s="6">
        <v>53</v>
      </c>
      <c r="AT101" s="6">
        <v>158.24250000000001</v>
      </c>
      <c r="AU101" s="6">
        <v>123.903128479035</v>
      </c>
      <c r="AV101" s="6">
        <v>189.9325</v>
      </c>
      <c r="AW101" s="6">
        <v>155.70619503393999</v>
      </c>
      <c r="AX101" s="6">
        <v>25.135748135765802</v>
      </c>
      <c r="AY101" s="7">
        <v>495.02241056636575</v>
      </c>
      <c r="AZ101" s="7">
        <v>264.01195230206179</v>
      </c>
      <c r="BA101" s="7">
        <v>965.29370060441317</v>
      </c>
      <c r="BB101" s="7">
        <v>1383.4226300628038</v>
      </c>
      <c r="BC101" s="6">
        <v>15.0384806545343</v>
      </c>
      <c r="BD101" s="6">
        <v>14.5461983354041</v>
      </c>
      <c r="BE101" s="6">
        <v>0.57248062015503798</v>
      </c>
      <c r="BF101" s="6">
        <v>1.30668398106015</v>
      </c>
      <c r="BG101" s="6">
        <v>0.74805125582397303</v>
      </c>
      <c r="BH101" s="6">
        <v>18.989012575636099</v>
      </c>
      <c r="BI101" s="6">
        <v>43.895315580683601</v>
      </c>
      <c r="BJ101">
        <v>175.5</v>
      </c>
      <c r="BK101" s="6">
        <v>0.69021417013595809</v>
      </c>
      <c r="BL101" s="6">
        <v>6.9021417013595805</v>
      </c>
      <c r="BM101" s="6">
        <v>69.021417013595808</v>
      </c>
      <c r="BO101" s="8"/>
      <c r="BP101" s="8"/>
    </row>
    <row r="102" spans="1:68" x14ac:dyDescent="0.2">
      <c r="A102">
        <v>101</v>
      </c>
      <c r="B102" t="s">
        <v>51</v>
      </c>
      <c r="C102" t="s">
        <v>209</v>
      </c>
      <c r="D102" t="s">
        <v>96</v>
      </c>
      <c r="E102" s="5">
        <v>0.45</v>
      </c>
      <c r="F102" s="5">
        <v>0.52</v>
      </c>
      <c r="G102" t="s">
        <v>257</v>
      </c>
      <c r="H102" t="s">
        <v>258</v>
      </c>
      <c r="I102" t="s">
        <v>259</v>
      </c>
      <c r="J102" t="s">
        <v>260</v>
      </c>
      <c r="K102">
        <v>-1.1703600000000001</v>
      </c>
      <c r="L102">
        <v>116.78872</v>
      </c>
      <c r="M102" t="s">
        <v>58</v>
      </c>
      <c r="N102" t="s">
        <v>59</v>
      </c>
      <c r="O102" t="s">
        <v>60</v>
      </c>
      <c r="P102" t="s">
        <v>70</v>
      </c>
      <c r="Q102" t="s">
        <v>80</v>
      </c>
      <c r="R102" t="s">
        <v>63</v>
      </c>
      <c r="S102">
        <v>2017</v>
      </c>
      <c r="T102">
        <v>25</v>
      </c>
      <c r="U102">
        <v>20</v>
      </c>
      <c r="V102">
        <v>2042</v>
      </c>
      <c r="W102">
        <v>10</v>
      </c>
      <c r="X102">
        <v>2032</v>
      </c>
      <c r="Y102" s="8">
        <v>165343886.25874558</v>
      </c>
      <c r="Z102" s="8">
        <v>1.5031262387158688</v>
      </c>
      <c r="AA102" s="8">
        <v>22.359605881787282</v>
      </c>
      <c r="AB102">
        <v>110</v>
      </c>
      <c r="AC102" s="5">
        <v>0.34029411764705803</v>
      </c>
      <c r="AD102" s="5">
        <v>0.78499450686047101</v>
      </c>
      <c r="AE102" s="7">
        <v>756420.70681074983</v>
      </c>
      <c r="AF102" s="6">
        <v>0.97759863798001201</v>
      </c>
      <c r="AG102" s="6">
        <v>55.194051448676397</v>
      </c>
      <c r="AH102" s="6">
        <v>34.297358693902702</v>
      </c>
      <c r="AI102" s="6">
        <v>0.217801095351357</v>
      </c>
      <c r="AJ102" s="6">
        <v>0.211921050292187</v>
      </c>
      <c r="AK102" s="6">
        <v>5.1712328767123301</v>
      </c>
      <c r="AL102" s="6">
        <v>0.12999999999999901</v>
      </c>
      <c r="AM102" s="6">
        <v>34.643057303023603</v>
      </c>
      <c r="AN102" s="6">
        <v>39.810512620907218</v>
      </c>
      <c r="AO102" s="6">
        <v>56.368000000000002</v>
      </c>
      <c r="AP102" s="6">
        <v>21.724942696976399</v>
      </c>
      <c r="AQ102" s="6">
        <v>16.557487379092784</v>
      </c>
      <c r="AR102" s="7">
        <v>1980000</v>
      </c>
      <c r="AS102" s="6">
        <v>53</v>
      </c>
      <c r="AT102" s="6">
        <v>158.24250000000001</v>
      </c>
      <c r="AU102" s="6">
        <v>126.681058525523</v>
      </c>
      <c r="AV102" s="6">
        <v>189.9325</v>
      </c>
      <c r="AW102" s="6">
        <v>159.044526008476</v>
      </c>
      <c r="AX102" s="6">
        <v>26.865956888555498</v>
      </c>
      <c r="AY102" s="7">
        <v>539.68372346657384</v>
      </c>
      <c r="AZ102" s="7">
        <v>287.83131918217271</v>
      </c>
      <c r="BA102" s="7">
        <v>1052.383260759819</v>
      </c>
      <c r="BB102" s="7">
        <v>1508.2361125145851</v>
      </c>
      <c r="BC102" s="6">
        <v>15.0384806545343</v>
      </c>
      <c r="BD102" s="6">
        <v>14.047607393483601</v>
      </c>
      <c r="BE102" s="6">
        <v>0.57248062015503798</v>
      </c>
      <c r="BF102" s="6">
        <v>1.2238527118478699</v>
      </c>
      <c r="BG102" s="6">
        <v>0.700631959457097</v>
      </c>
      <c r="BH102" s="6">
        <v>1.5408921853628501</v>
      </c>
      <c r="BI102" s="6">
        <v>6.2409353862775498</v>
      </c>
      <c r="BJ102">
        <v>143</v>
      </c>
      <c r="BK102" s="6">
        <v>0.73947585271806704</v>
      </c>
      <c r="BL102" s="6">
        <v>7.3947585271806702</v>
      </c>
      <c r="BM102" s="6">
        <v>73.947585271806702</v>
      </c>
      <c r="BO102" s="8"/>
      <c r="BP102" s="8"/>
    </row>
    <row r="103" spans="1:68" x14ac:dyDescent="0.2">
      <c r="A103">
        <v>102</v>
      </c>
      <c r="B103" t="s">
        <v>51</v>
      </c>
      <c r="C103" t="s">
        <v>414</v>
      </c>
      <c r="D103" t="s">
        <v>151</v>
      </c>
      <c r="E103" s="5">
        <v>0.4</v>
      </c>
      <c r="F103" s="5">
        <v>1.82</v>
      </c>
      <c r="G103" t="s">
        <v>536</v>
      </c>
      <c r="H103" t="s">
        <v>537</v>
      </c>
      <c r="I103" t="s">
        <v>540</v>
      </c>
      <c r="J103" t="s">
        <v>539</v>
      </c>
      <c r="K103">
        <v>-1.5305139999999999</v>
      </c>
      <c r="L103">
        <v>127.418975</v>
      </c>
      <c r="M103" t="s">
        <v>58</v>
      </c>
      <c r="N103" t="s">
        <v>69</v>
      </c>
      <c r="O103" t="s">
        <v>69</v>
      </c>
      <c r="P103" t="s">
        <v>70</v>
      </c>
      <c r="Q103" t="s">
        <v>71</v>
      </c>
      <c r="R103" t="s">
        <v>63</v>
      </c>
      <c r="S103">
        <v>2017</v>
      </c>
      <c r="T103">
        <v>30</v>
      </c>
      <c r="U103">
        <v>25</v>
      </c>
      <c r="V103">
        <v>2047</v>
      </c>
      <c r="W103">
        <v>10</v>
      </c>
      <c r="X103">
        <v>2037</v>
      </c>
      <c r="Y103" s="8">
        <v>78367623.726166964</v>
      </c>
      <c r="Z103" s="8">
        <v>2.0623058875307096</v>
      </c>
      <c r="AA103" s="8">
        <v>38.711450948731944</v>
      </c>
      <c r="AB103">
        <v>38</v>
      </c>
      <c r="AC103" s="5">
        <v>0.35019230769230703</v>
      </c>
      <c r="AD103" s="5">
        <v>0.65948483401478297</v>
      </c>
      <c r="AE103" s="7">
        <v>219529.31154684097</v>
      </c>
      <c r="AF103" s="6">
        <v>0.92215667308249005</v>
      </c>
      <c r="AG103" s="6">
        <v>55.194051448676397</v>
      </c>
      <c r="AH103" s="6">
        <v>33.339561645296698</v>
      </c>
      <c r="AI103" s="6">
        <v>0.217801095351357</v>
      </c>
      <c r="AJ103" s="6">
        <v>0.19241553762465999</v>
      </c>
      <c r="AK103" s="6">
        <v>5.1712328767123301</v>
      </c>
      <c r="AL103" s="6">
        <v>0.12999999999999901</v>
      </c>
      <c r="AM103" s="6">
        <v>33.672068906922703</v>
      </c>
      <c r="AN103" s="6">
        <v>38.833210059633686</v>
      </c>
      <c r="AO103" s="6">
        <v>69.23</v>
      </c>
      <c r="AP103" s="6">
        <v>35.5579310930773</v>
      </c>
      <c r="AQ103" s="6">
        <v>30.396789940366318</v>
      </c>
      <c r="AR103" s="7">
        <v>2457044.79</v>
      </c>
      <c r="AS103" s="6">
        <v>53</v>
      </c>
      <c r="AT103" s="6">
        <v>158.24250000000001</v>
      </c>
      <c r="AU103" s="6">
        <v>135.24918160399201</v>
      </c>
      <c r="AV103" s="6">
        <v>189.9325</v>
      </c>
      <c r="AW103" s="6">
        <v>169.57803716717001</v>
      </c>
      <c r="AX103" s="6">
        <v>31.362186716170701</v>
      </c>
      <c r="AY103" s="7">
        <v>156.62764807851096</v>
      </c>
      <c r="AZ103" s="7">
        <v>83.534745641872519</v>
      </c>
      <c r="BA103" s="7">
        <v>305.42391375309637</v>
      </c>
      <c r="BB103" s="7">
        <v>437.72206716341202</v>
      </c>
      <c r="BC103" s="6">
        <v>15.0384806545343</v>
      </c>
      <c r="BD103" s="6">
        <v>12.876776997844001</v>
      </c>
      <c r="BE103" s="6">
        <v>0.57248062015503798</v>
      </c>
      <c r="BF103" s="6">
        <v>54.274499112516096</v>
      </c>
      <c r="BG103" s="6">
        <v>31.071098910537302</v>
      </c>
      <c r="BH103" s="6">
        <v>4.13419778765304</v>
      </c>
      <c r="BI103" s="6">
        <v>14.4636262382952</v>
      </c>
      <c r="BJ103">
        <v>49.4</v>
      </c>
      <c r="BK103" s="6">
        <v>0.20244041958012432</v>
      </c>
      <c r="BL103" s="6">
        <v>2.0244041958012433</v>
      </c>
      <c r="BM103" s="6">
        <v>20.244041958012431</v>
      </c>
      <c r="BO103" s="8"/>
      <c r="BP103" s="8"/>
    </row>
    <row r="104" spans="1:68" x14ac:dyDescent="0.2">
      <c r="A104">
        <v>103</v>
      </c>
      <c r="B104" t="s">
        <v>51</v>
      </c>
      <c r="C104" t="s">
        <v>414</v>
      </c>
      <c r="D104" t="s">
        <v>151</v>
      </c>
      <c r="E104" s="5">
        <v>0.4</v>
      </c>
      <c r="F104" s="5">
        <v>1.82</v>
      </c>
      <c r="G104" t="s">
        <v>536</v>
      </c>
      <c r="H104" t="s">
        <v>537</v>
      </c>
      <c r="I104" t="s">
        <v>541</v>
      </c>
      <c r="J104" t="s">
        <v>539</v>
      </c>
      <c r="K104">
        <v>-1.5305139999999999</v>
      </c>
      <c r="L104">
        <v>127.418975</v>
      </c>
      <c r="M104" t="s">
        <v>58</v>
      </c>
      <c r="N104" t="s">
        <v>69</v>
      </c>
      <c r="O104" t="s">
        <v>69</v>
      </c>
      <c r="P104" t="s">
        <v>70</v>
      </c>
      <c r="Q104" t="s">
        <v>71</v>
      </c>
      <c r="R104" t="s">
        <v>63</v>
      </c>
      <c r="S104">
        <v>2017</v>
      </c>
      <c r="T104">
        <v>30</v>
      </c>
      <c r="U104">
        <v>25</v>
      </c>
      <c r="V104">
        <v>2047</v>
      </c>
      <c r="W104">
        <v>10</v>
      </c>
      <c r="X104">
        <v>2037</v>
      </c>
      <c r="Y104" s="8">
        <v>78367623.726166964</v>
      </c>
      <c r="Z104" s="8">
        <v>2.0623058875307096</v>
      </c>
      <c r="AA104" s="8">
        <v>38.711450948731944</v>
      </c>
      <c r="AB104">
        <v>38</v>
      </c>
      <c r="AC104" s="5">
        <v>0.35019230769230703</v>
      </c>
      <c r="AD104" s="5">
        <v>0.65948483401478297</v>
      </c>
      <c r="AE104" s="7">
        <v>219529.31154684097</v>
      </c>
      <c r="AF104" s="6">
        <v>0.92215667308249005</v>
      </c>
      <c r="AG104" s="6">
        <v>55.194051448676397</v>
      </c>
      <c r="AH104" s="6">
        <v>33.339561645296698</v>
      </c>
      <c r="AI104" s="6">
        <v>0.217801095351357</v>
      </c>
      <c r="AJ104" s="6">
        <v>0.19241553762465999</v>
      </c>
      <c r="AK104" s="6">
        <v>5.1712328767123301</v>
      </c>
      <c r="AL104" s="6">
        <v>0.12999999999999901</v>
      </c>
      <c r="AM104" s="6">
        <v>33.672068906922703</v>
      </c>
      <c r="AN104" s="6">
        <v>38.833210059633686</v>
      </c>
      <c r="AO104" s="6">
        <v>69.23</v>
      </c>
      <c r="AP104" s="6">
        <v>35.5579310930773</v>
      </c>
      <c r="AQ104" s="6">
        <v>30.396789940366318</v>
      </c>
      <c r="AR104" s="7">
        <v>2457044.79</v>
      </c>
      <c r="AS104" s="6">
        <v>53</v>
      </c>
      <c r="AT104" s="6">
        <v>158.24250000000001</v>
      </c>
      <c r="AU104" s="6">
        <v>135.24918160399201</v>
      </c>
      <c r="AV104" s="6">
        <v>189.9325</v>
      </c>
      <c r="AW104" s="6">
        <v>169.57803716717001</v>
      </c>
      <c r="AX104" s="6">
        <v>31.362186716170701</v>
      </c>
      <c r="AY104" s="7">
        <v>156.62764807851096</v>
      </c>
      <c r="AZ104" s="7">
        <v>83.534745641872519</v>
      </c>
      <c r="BA104" s="7">
        <v>305.42391375309637</v>
      </c>
      <c r="BB104" s="7">
        <v>437.72206716341202</v>
      </c>
      <c r="BC104" s="6">
        <v>15.0384806545343</v>
      </c>
      <c r="BD104" s="6">
        <v>12.876776997844001</v>
      </c>
      <c r="BE104" s="6">
        <v>0.57248062015503798</v>
      </c>
      <c r="BF104" s="6">
        <v>54.274499112516096</v>
      </c>
      <c r="BG104" s="6">
        <v>31.071098910537302</v>
      </c>
      <c r="BH104" s="6">
        <v>4.1341977876530303</v>
      </c>
      <c r="BI104" s="6">
        <v>14.4636262382952</v>
      </c>
      <c r="BJ104">
        <v>49.4</v>
      </c>
      <c r="BK104" s="6">
        <v>0.20244041958012432</v>
      </c>
      <c r="BL104" s="6">
        <v>2.0244041958012433</v>
      </c>
      <c r="BM104" s="6">
        <v>20.244041958012431</v>
      </c>
      <c r="BO104" s="8"/>
      <c r="BP104" s="8"/>
    </row>
    <row r="105" spans="1:68" x14ac:dyDescent="0.2">
      <c r="A105">
        <v>104</v>
      </c>
      <c r="B105" t="s">
        <v>51</v>
      </c>
      <c r="C105" t="s">
        <v>414</v>
      </c>
      <c r="D105" t="s">
        <v>151</v>
      </c>
      <c r="E105" s="5">
        <v>0.4</v>
      </c>
      <c r="F105" s="5">
        <v>1.82</v>
      </c>
      <c r="G105" t="s">
        <v>415</v>
      </c>
      <c r="H105" t="s">
        <v>416</v>
      </c>
      <c r="I105" t="s">
        <v>422</v>
      </c>
      <c r="J105" t="s">
        <v>418</v>
      </c>
      <c r="K105">
        <v>-2.8295431999999998</v>
      </c>
      <c r="L105">
        <v>122.1551372</v>
      </c>
      <c r="M105" t="s">
        <v>58</v>
      </c>
      <c r="N105" t="s">
        <v>69</v>
      </c>
      <c r="O105" t="s">
        <v>69</v>
      </c>
      <c r="P105" t="s">
        <v>70</v>
      </c>
      <c r="Q105" t="s">
        <v>71</v>
      </c>
      <c r="R105" t="s">
        <v>63</v>
      </c>
      <c r="S105">
        <v>2017</v>
      </c>
      <c r="T105">
        <v>30</v>
      </c>
      <c r="U105">
        <v>25</v>
      </c>
      <c r="V105">
        <v>2047</v>
      </c>
      <c r="W105">
        <v>10</v>
      </c>
      <c r="X105">
        <v>2037</v>
      </c>
      <c r="Y105" s="8">
        <v>721807060.63574827</v>
      </c>
      <c r="Z105" s="8">
        <v>2.0623058875307092</v>
      </c>
      <c r="AA105" s="8">
        <v>38.711450948731937</v>
      </c>
      <c r="AB105">
        <v>350</v>
      </c>
      <c r="AC105" s="5">
        <v>0.35019230769230703</v>
      </c>
      <c r="AD105" s="5">
        <v>0.65948483401478297</v>
      </c>
      <c r="AE105" s="7">
        <v>2021980.5010893247</v>
      </c>
      <c r="AF105" s="6">
        <v>0.92215667308249005</v>
      </c>
      <c r="AG105" s="6">
        <v>55.194051448676397</v>
      </c>
      <c r="AH105" s="6">
        <v>33.339561645296698</v>
      </c>
      <c r="AI105" s="6">
        <v>0.217801095351357</v>
      </c>
      <c r="AJ105" s="6">
        <v>0.19241553762465999</v>
      </c>
      <c r="AK105" s="6">
        <v>5.1712328767123301</v>
      </c>
      <c r="AL105" s="6">
        <v>0.12999999999999901</v>
      </c>
      <c r="AM105" s="6">
        <v>33.672068906922703</v>
      </c>
      <c r="AN105" s="6">
        <v>38.833210059633686</v>
      </c>
      <c r="AO105" s="6">
        <v>69.23</v>
      </c>
      <c r="AP105" s="6">
        <v>35.5579310930773</v>
      </c>
      <c r="AQ105" s="6">
        <v>30.396789940366318</v>
      </c>
      <c r="AR105" s="7">
        <v>2457044.79</v>
      </c>
      <c r="AS105" s="6">
        <v>53</v>
      </c>
      <c r="AT105" s="6">
        <v>158.24250000000001</v>
      </c>
      <c r="AU105" s="6">
        <v>135.24918160399201</v>
      </c>
      <c r="AV105" s="6">
        <v>189.9325</v>
      </c>
      <c r="AW105" s="6">
        <v>169.57803716717001</v>
      </c>
      <c r="AX105" s="6">
        <v>31.362186716170701</v>
      </c>
      <c r="AY105" s="7">
        <v>1442.6230744073378</v>
      </c>
      <c r="AZ105" s="7">
        <v>769.39897301724682</v>
      </c>
      <c r="BA105" s="7">
        <v>2813.1149950943086</v>
      </c>
      <c r="BB105" s="7">
        <v>4031.6506186103734</v>
      </c>
      <c r="BC105" s="6">
        <v>15.0384806545343</v>
      </c>
      <c r="BD105" s="6">
        <v>12.876776997844001</v>
      </c>
      <c r="BE105" s="6">
        <v>0.57248062015503798</v>
      </c>
      <c r="BF105" s="6">
        <v>0.82475823732251496</v>
      </c>
      <c r="BG105" s="6">
        <v>0.47215810718036999</v>
      </c>
      <c r="BH105" s="6">
        <v>5.3491796936427898</v>
      </c>
      <c r="BI105" s="6">
        <v>17.944518328206701</v>
      </c>
      <c r="BJ105">
        <v>455</v>
      </c>
      <c r="BK105" s="6">
        <v>1.8645828119221979</v>
      </c>
      <c r="BL105" s="6">
        <v>18.645828119221978</v>
      </c>
      <c r="BM105" s="6">
        <v>186.45828119221977</v>
      </c>
      <c r="BO105" s="8"/>
      <c r="BP105" s="8"/>
    </row>
    <row r="106" spans="1:68" x14ac:dyDescent="0.2">
      <c r="A106">
        <v>105</v>
      </c>
      <c r="B106" t="s">
        <v>51</v>
      </c>
      <c r="C106" t="s">
        <v>95</v>
      </c>
      <c r="D106" t="s">
        <v>96</v>
      </c>
      <c r="E106" s="5">
        <v>0.45</v>
      </c>
      <c r="F106" s="5">
        <v>-0.09</v>
      </c>
      <c r="G106" t="s">
        <v>97</v>
      </c>
      <c r="H106" t="s">
        <v>98</v>
      </c>
      <c r="I106" t="s">
        <v>99</v>
      </c>
      <c r="J106" t="s">
        <v>100</v>
      </c>
      <c r="K106">
        <v>-3.9265336</v>
      </c>
      <c r="L106">
        <v>115.105805</v>
      </c>
      <c r="M106" t="s">
        <v>101</v>
      </c>
      <c r="N106" t="s">
        <v>59</v>
      </c>
      <c r="O106" t="s">
        <v>60</v>
      </c>
      <c r="P106" t="s">
        <v>101</v>
      </c>
      <c r="Q106" t="s">
        <v>71</v>
      </c>
      <c r="R106" t="s">
        <v>63</v>
      </c>
      <c r="S106">
        <v>2000</v>
      </c>
      <c r="T106">
        <v>30</v>
      </c>
      <c r="U106">
        <v>8</v>
      </c>
      <c r="V106">
        <v>2030</v>
      </c>
      <c r="W106">
        <v>8</v>
      </c>
      <c r="X106">
        <v>2022</v>
      </c>
      <c r="Y106" s="8">
        <v>51746198.085134551</v>
      </c>
      <c r="Z106" s="8">
        <v>0.79609535515591623</v>
      </c>
      <c r="AA106" s="8">
        <v>10.460823159374193</v>
      </c>
      <c r="AB106">
        <v>65</v>
      </c>
      <c r="AC106" s="5">
        <v>0.31749999999999901</v>
      </c>
      <c r="AD106" s="5">
        <v>0.78499450686047101</v>
      </c>
      <c r="AE106" s="7">
        <v>446975.87220635219</v>
      </c>
      <c r="AF106" s="6">
        <v>1.38337052719227</v>
      </c>
      <c r="AG106" s="6">
        <v>55.194051448676397</v>
      </c>
      <c r="AH106" s="6">
        <v>48.129889469532003</v>
      </c>
      <c r="AI106" s="6">
        <v>0.217801095351357</v>
      </c>
      <c r="AJ106" s="6">
        <v>0.31891608161941198</v>
      </c>
      <c r="AK106" s="6">
        <v>3.6039861151566099</v>
      </c>
      <c r="AL106" s="6">
        <v>3.4961424951266902</v>
      </c>
      <c r="AM106" s="6">
        <v>48.563937668558502</v>
      </c>
      <c r="AN106" s="6">
        <v>55.548934161434715</v>
      </c>
      <c r="AO106" s="6">
        <v>62.92</v>
      </c>
      <c r="AP106" s="6">
        <v>14.3560623314415</v>
      </c>
      <c r="AQ106" s="6">
        <v>7.3710658385652863</v>
      </c>
      <c r="AR106" s="7">
        <v>1141334</v>
      </c>
      <c r="AS106" s="6">
        <v>53</v>
      </c>
      <c r="AT106" s="6">
        <v>158.24250000000001</v>
      </c>
      <c r="AU106" s="6">
        <v>79.414291195744696</v>
      </c>
      <c r="AV106" s="6">
        <v>189.9325</v>
      </c>
      <c r="AW106" s="6">
        <v>102.29556352655599</v>
      </c>
      <c r="AX106" s="6">
        <v>1.8741822627051301</v>
      </c>
      <c r="AY106" s="7">
        <v>318.90401841206636</v>
      </c>
      <c r="AZ106" s="7">
        <v>170.08214315310207</v>
      </c>
      <c r="BA106" s="7">
        <v>621.86283590352934</v>
      </c>
      <c r="BB106" s="7">
        <v>891.23043012225492</v>
      </c>
      <c r="BC106" s="6">
        <v>15.0384806545343</v>
      </c>
      <c r="BD106" s="6">
        <v>21.3059050869022</v>
      </c>
      <c r="BE106" s="6">
        <v>1.74</v>
      </c>
      <c r="BF106" s="6">
        <v>1.2250817625188299</v>
      </c>
      <c r="BG106" s="6">
        <v>2.1316422667827699</v>
      </c>
      <c r="BH106" s="6">
        <v>17.348321812825301</v>
      </c>
      <c r="BI106" s="6">
        <v>39.279293568712298</v>
      </c>
      <c r="BJ106">
        <v>84.5</v>
      </c>
      <c r="BK106" s="6">
        <v>0.61833324797632616</v>
      </c>
      <c r="BL106" s="6">
        <v>4.9466659838106093</v>
      </c>
      <c r="BM106" s="6">
        <v>49.466659838106096</v>
      </c>
      <c r="BO106" s="8"/>
      <c r="BP106" s="8"/>
    </row>
    <row r="107" spans="1:68" x14ac:dyDescent="0.2">
      <c r="A107">
        <v>106</v>
      </c>
      <c r="B107" t="s">
        <v>51</v>
      </c>
      <c r="C107" t="s">
        <v>95</v>
      </c>
      <c r="D107" t="s">
        <v>96</v>
      </c>
      <c r="E107" s="5">
        <v>0.45</v>
      </c>
      <c r="F107" s="5">
        <v>-0.09</v>
      </c>
      <c r="G107" t="s">
        <v>97</v>
      </c>
      <c r="H107" t="s">
        <v>98</v>
      </c>
      <c r="I107" t="s">
        <v>102</v>
      </c>
      <c r="J107" t="s">
        <v>100</v>
      </c>
      <c r="K107">
        <v>-3.9265336</v>
      </c>
      <c r="L107">
        <v>115.105805</v>
      </c>
      <c r="M107" t="s">
        <v>101</v>
      </c>
      <c r="N107" t="s">
        <v>59</v>
      </c>
      <c r="O107" t="s">
        <v>60</v>
      </c>
      <c r="P107" t="s">
        <v>101</v>
      </c>
      <c r="Q107" t="s">
        <v>71</v>
      </c>
      <c r="R107" t="s">
        <v>63</v>
      </c>
      <c r="S107">
        <v>2000</v>
      </c>
      <c r="T107">
        <v>30</v>
      </c>
      <c r="U107">
        <v>8</v>
      </c>
      <c r="V107">
        <v>2030</v>
      </c>
      <c r="W107">
        <v>8</v>
      </c>
      <c r="X107">
        <v>2022</v>
      </c>
      <c r="Y107" s="8">
        <v>51746198.085134551</v>
      </c>
      <c r="Z107" s="8">
        <v>0.79609535515591623</v>
      </c>
      <c r="AA107" s="8">
        <v>10.460823159374193</v>
      </c>
      <c r="AB107">
        <v>65</v>
      </c>
      <c r="AC107" s="5">
        <v>0.31749999999999901</v>
      </c>
      <c r="AD107" s="5">
        <v>0.78499450686047101</v>
      </c>
      <c r="AE107" s="7">
        <v>446975.87220635219</v>
      </c>
      <c r="AF107" s="6">
        <v>1.38337052719227</v>
      </c>
      <c r="AG107" s="6">
        <v>55.194051448676397</v>
      </c>
      <c r="AH107" s="6">
        <v>48.129889469532003</v>
      </c>
      <c r="AI107" s="6">
        <v>0.217801095351357</v>
      </c>
      <c r="AJ107" s="6">
        <v>0.31891608161941198</v>
      </c>
      <c r="AK107" s="6">
        <v>3.6039861151566099</v>
      </c>
      <c r="AL107" s="6">
        <v>3.4961424951266902</v>
      </c>
      <c r="AM107" s="6">
        <v>48.563937668558502</v>
      </c>
      <c r="AN107" s="6">
        <v>55.548934161434715</v>
      </c>
      <c r="AO107" s="6">
        <v>62.92</v>
      </c>
      <c r="AP107" s="6">
        <v>14.3560623314415</v>
      </c>
      <c r="AQ107" s="6">
        <v>7.3710658385652863</v>
      </c>
      <c r="AR107" s="7">
        <v>1141334</v>
      </c>
      <c r="AS107" s="6">
        <v>53</v>
      </c>
      <c r="AT107" s="6">
        <v>158.24250000000001</v>
      </c>
      <c r="AU107" s="6">
        <v>79.414291195744696</v>
      </c>
      <c r="AV107" s="6">
        <v>189.9325</v>
      </c>
      <c r="AW107" s="6">
        <v>102.29556352655599</v>
      </c>
      <c r="AX107" s="6">
        <v>1.8741822627051301</v>
      </c>
      <c r="AY107" s="7">
        <v>318.90401841206636</v>
      </c>
      <c r="AZ107" s="7">
        <v>170.08214315310207</v>
      </c>
      <c r="BA107" s="7">
        <v>621.86283590352934</v>
      </c>
      <c r="BB107" s="7">
        <v>891.23043012225492</v>
      </c>
      <c r="BC107" s="6">
        <v>15.0384806545343</v>
      </c>
      <c r="BD107" s="6">
        <v>21.3059050869022</v>
      </c>
      <c r="BE107" s="6">
        <v>1.74</v>
      </c>
      <c r="BF107" s="6">
        <v>1.2250817625188299</v>
      </c>
      <c r="BG107" s="6">
        <v>2.1316422667827699</v>
      </c>
      <c r="BH107" s="6">
        <v>17.348321812825301</v>
      </c>
      <c r="BI107" s="6">
        <v>39.279293568712298</v>
      </c>
      <c r="BJ107">
        <v>84.5</v>
      </c>
      <c r="BK107" s="6">
        <v>0.61833324797632616</v>
      </c>
      <c r="BL107" s="6">
        <v>4.9466659838106093</v>
      </c>
      <c r="BM107" s="6">
        <v>49.466659838106096</v>
      </c>
      <c r="BO107" s="8"/>
      <c r="BP107" s="8"/>
    </row>
    <row r="108" spans="1:68" x14ac:dyDescent="0.2">
      <c r="A108">
        <v>107</v>
      </c>
      <c r="B108" t="s">
        <v>51</v>
      </c>
      <c r="C108" t="s">
        <v>103</v>
      </c>
      <c r="D108" t="s">
        <v>88</v>
      </c>
      <c r="E108" s="5">
        <v>0.35</v>
      </c>
      <c r="F108" s="5">
        <v>1.44</v>
      </c>
      <c r="G108" t="s">
        <v>478</v>
      </c>
      <c r="H108" t="s">
        <v>402</v>
      </c>
      <c r="I108" t="s">
        <v>403</v>
      </c>
      <c r="J108" t="s">
        <v>404</v>
      </c>
      <c r="K108">
        <v>-3.4013806</v>
      </c>
      <c r="L108">
        <v>104.11863270000001</v>
      </c>
      <c r="M108" t="s">
        <v>101</v>
      </c>
      <c r="N108" t="s">
        <v>69</v>
      </c>
      <c r="O108" t="s">
        <v>69</v>
      </c>
      <c r="P108" t="s">
        <v>101</v>
      </c>
      <c r="Q108" t="s">
        <v>71</v>
      </c>
      <c r="R108" t="s">
        <v>63</v>
      </c>
      <c r="S108">
        <v>2011</v>
      </c>
      <c r="T108">
        <v>30</v>
      </c>
      <c r="U108">
        <v>19</v>
      </c>
      <c r="V108">
        <v>2041</v>
      </c>
      <c r="W108">
        <v>10</v>
      </c>
      <c r="X108">
        <v>2031</v>
      </c>
      <c r="Y108" s="8">
        <v>143739742.5224025</v>
      </c>
      <c r="Z108" s="8">
        <v>0.95826495014934998</v>
      </c>
      <c r="AA108" s="8">
        <v>14.376282460349056</v>
      </c>
      <c r="AB108">
        <v>150</v>
      </c>
      <c r="AC108" s="5">
        <v>0.33865384615384603</v>
      </c>
      <c r="AD108" s="5">
        <v>0.58669322733791496</v>
      </c>
      <c r="AE108" s="7">
        <v>770914.90072202031</v>
      </c>
      <c r="AF108" s="6">
        <v>1.2969517678134199</v>
      </c>
      <c r="AG108" s="6">
        <v>55.194051448676397</v>
      </c>
      <c r="AH108" s="6">
        <v>45.204657299793404</v>
      </c>
      <c r="AI108" s="6">
        <v>0.217801095351357</v>
      </c>
      <c r="AJ108" s="6">
        <v>0.27999774867182198</v>
      </c>
      <c r="AK108" s="6">
        <v>3.6039861151566099</v>
      </c>
      <c r="AL108" s="6">
        <v>3.4961424951266902</v>
      </c>
      <c r="AM108" s="6">
        <v>45.619550114001399</v>
      </c>
      <c r="AN108" s="6">
        <v>52.584783658748528</v>
      </c>
      <c r="AO108" s="6">
        <v>64.13</v>
      </c>
      <c r="AP108" s="6">
        <v>18.510449885998597</v>
      </c>
      <c r="AQ108" s="6">
        <v>11.545216341251468</v>
      </c>
      <c r="AR108" s="7">
        <v>1205152.01</v>
      </c>
      <c r="AS108" s="6">
        <v>53</v>
      </c>
      <c r="AT108" s="6">
        <v>158.24250000000001</v>
      </c>
      <c r="AU108" s="6">
        <v>86.964973804739103</v>
      </c>
      <c r="AV108" s="6">
        <v>189.9325</v>
      </c>
      <c r="AW108" s="6">
        <v>111.372578978481</v>
      </c>
      <c r="AX108" s="6">
        <v>5.28326094799771</v>
      </c>
      <c r="AY108" s="7">
        <v>550.0249006292953</v>
      </c>
      <c r="AZ108" s="7">
        <v>293.3466136689575</v>
      </c>
      <c r="BA108" s="7">
        <v>1072.5485562271258</v>
      </c>
      <c r="BB108" s="7">
        <v>1537.1362556253373</v>
      </c>
      <c r="BC108" s="6">
        <v>15.0384806545343</v>
      </c>
      <c r="BD108" s="6">
        <v>18.727315291672401</v>
      </c>
      <c r="BE108" s="6">
        <v>0.52</v>
      </c>
      <c r="BF108" s="6">
        <v>1.30668398106015</v>
      </c>
      <c r="BG108" s="6">
        <v>0.67947567015128096</v>
      </c>
      <c r="BH108" s="6">
        <v>20.904630982461999</v>
      </c>
      <c r="BI108" s="6">
        <v>47.4648703142946</v>
      </c>
      <c r="BJ108">
        <v>195</v>
      </c>
      <c r="BK108" s="6">
        <v>0.99983944332513131</v>
      </c>
      <c r="BL108" s="6">
        <v>9.9983944332513133</v>
      </c>
      <c r="BM108" s="6">
        <v>99.983944332513133</v>
      </c>
      <c r="BO108" s="8"/>
      <c r="BP108" s="8"/>
    </row>
    <row r="109" spans="1:68" x14ac:dyDescent="0.2">
      <c r="A109">
        <v>108</v>
      </c>
      <c r="B109" t="s">
        <v>51</v>
      </c>
      <c r="C109" t="s">
        <v>52</v>
      </c>
      <c r="D109" t="s">
        <v>53</v>
      </c>
      <c r="E109" s="5">
        <v>0.59</v>
      </c>
      <c r="F109" s="5">
        <v>0.5</v>
      </c>
      <c r="G109" t="s">
        <v>198</v>
      </c>
      <c r="H109" t="s">
        <v>195</v>
      </c>
      <c r="I109" t="s">
        <v>199</v>
      </c>
      <c r="J109" t="s">
        <v>197</v>
      </c>
      <c r="K109">
        <v>-7.6857499999999996</v>
      </c>
      <c r="L109">
        <v>109.08977</v>
      </c>
      <c r="M109" t="s">
        <v>58</v>
      </c>
      <c r="N109" t="s">
        <v>128</v>
      </c>
      <c r="O109" t="s">
        <v>60</v>
      </c>
      <c r="P109" t="s">
        <v>61</v>
      </c>
      <c r="Q109" t="s">
        <v>71</v>
      </c>
      <c r="R109" t="s">
        <v>63</v>
      </c>
      <c r="S109">
        <v>2006</v>
      </c>
      <c r="T109">
        <v>30</v>
      </c>
      <c r="U109">
        <v>14</v>
      </c>
      <c r="V109">
        <v>2036</v>
      </c>
      <c r="W109">
        <v>10</v>
      </c>
      <c r="X109">
        <v>2026</v>
      </c>
      <c r="Y109" s="8">
        <v>769978446.34467268</v>
      </c>
      <c r="Z109" s="8">
        <v>2.5665948211489091</v>
      </c>
      <c r="AA109" s="8">
        <v>33.029738096789536</v>
      </c>
      <c r="AB109">
        <v>300</v>
      </c>
      <c r="AC109" s="5">
        <v>0.329038461538461</v>
      </c>
      <c r="AD109" s="5">
        <v>0.81072524760434705</v>
      </c>
      <c r="AE109" s="7">
        <v>2130585.9507042239</v>
      </c>
      <c r="AF109" s="6">
        <v>1.0941437385777599</v>
      </c>
      <c r="AG109" s="6">
        <v>55.194051448676397</v>
      </c>
      <c r="AH109" s="6">
        <v>39.1474808365545</v>
      </c>
      <c r="AI109" s="6">
        <v>0.217801095351357</v>
      </c>
      <c r="AJ109" s="6">
        <v>0.243238037979945</v>
      </c>
      <c r="AK109" s="6">
        <v>5.1712328767123301</v>
      </c>
      <c r="AL109" s="6">
        <v>0.12999999999999901</v>
      </c>
      <c r="AM109" s="6">
        <v>39.5178839323669</v>
      </c>
      <c r="AN109" s="6">
        <v>44.691951751246776</v>
      </c>
      <c r="AO109" s="6">
        <v>75.53</v>
      </c>
      <c r="AP109" s="6">
        <v>36.012116067633102</v>
      </c>
      <c r="AQ109" s="6">
        <v>30.838048248753225</v>
      </c>
      <c r="AR109" s="7">
        <v>1073681</v>
      </c>
      <c r="AS109" s="6">
        <v>53</v>
      </c>
      <c r="AT109" s="6">
        <v>158.24250000000001</v>
      </c>
      <c r="AU109" s="6">
        <v>108.660829890413</v>
      </c>
      <c r="AV109" s="6">
        <v>189.9325</v>
      </c>
      <c r="AW109" s="6">
        <v>137.59168726220801</v>
      </c>
      <c r="AX109" s="6">
        <v>15.447695701185401</v>
      </c>
      <c r="AY109" s="7">
        <v>1520.1098392581507</v>
      </c>
      <c r="AZ109" s="7">
        <v>810.72524760434703</v>
      </c>
      <c r="BA109" s="7">
        <v>2964.214186553394</v>
      </c>
      <c r="BB109" s="7">
        <v>4248.2002974467787</v>
      </c>
      <c r="BC109" s="6">
        <v>15.0384806545343</v>
      </c>
      <c r="BD109" s="6">
        <v>16.260514537764401</v>
      </c>
      <c r="BE109" s="6">
        <v>0.52</v>
      </c>
      <c r="BF109" s="6">
        <v>2.5687263808850802</v>
      </c>
      <c r="BG109" s="6">
        <v>1.3357377180602401</v>
      </c>
      <c r="BH109" s="6">
        <v>5.0725819557223097</v>
      </c>
      <c r="BI109" s="6">
        <v>6.4492311559092999</v>
      </c>
      <c r="BJ109">
        <v>390</v>
      </c>
      <c r="BK109" s="6">
        <v>2.33116727746477</v>
      </c>
      <c r="BL109" s="6">
        <v>23.3116727746477</v>
      </c>
      <c r="BM109" s="6">
        <v>233.11672774647701</v>
      </c>
      <c r="BO109" s="8"/>
      <c r="BP109" s="8"/>
    </row>
    <row r="110" spans="1:68" x14ac:dyDescent="0.2">
      <c r="A110">
        <v>109</v>
      </c>
      <c r="B110" t="s">
        <v>51</v>
      </c>
      <c r="C110" t="s">
        <v>350</v>
      </c>
      <c r="D110" t="s">
        <v>88</v>
      </c>
      <c r="E110" s="5">
        <v>0.35</v>
      </c>
      <c r="F110" s="5">
        <v>0</v>
      </c>
      <c r="G110" t="s">
        <v>308</v>
      </c>
      <c r="H110" t="s">
        <v>365</v>
      </c>
      <c r="I110" t="s">
        <v>373</v>
      </c>
      <c r="J110" t="s">
        <v>367</v>
      </c>
      <c r="K110">
        <v>0.68932000000000004</v>
      </c>
      <c r="L110">
        <v>101.61906999999999</v>
      </c>
      <c r="M110" t="s">
        <v>58</v>
      </c>
      <c r="N110" t="s">
        <v>69</v>
      </c>
      <c r="O110" t="s">
        <v>69</v>
      </c>
      <c r="P110" t="s">
        <v>70</v>
      </c>
      <c r="Q110" t="s">
        <v>71</v>
      </c>
      <c r="R110" t="s">
        <v>63</v>
      </c>
      <c r="S110">
        <v>2000</v>
      </c>
      <c r="T110">
        <v>30</v>
      </c>
      <c r="U110">
        <v>8</v>
      </c>
      <c r="V110">
        <v>2030</v>
      </c>
      <c r="W110">
        <v>8</v>
      </c>
      <c r="X110">
        <v>2022</v>
      </c>
      <c r="Y110" s="8">
        <v>127954188.60450593</v>
      </c>
      <c r="Z110" s="8">
        <v>1.4217132067167326</v>
      </c>
      <c r="AA110" s="8">
        <v>47.177563833796647</v>
      </c>
      <c r="AB110">
        <v>90</v>
      </c>
      <c r="AC110" s="5">
        <v>0.31749999999999901</v>
      </c>
      <c r="AD110" s="5">
        <v>0.42277691219569102</v>
      </c>
      <c r="AE110" s="7">
        <v>333317.31757508282</v>
      </c>
      <c r="AF110" s="6">
        <v>1.01711751056677</v>
      </c>
      <c r="AG110" s="6">
        <v>55.194051448676397</v>
      </c>
      <c r="AH110" s="6">
        <v>36.670391976786298</v>
      </c>
      <c r="AI110" s="6">
        <v>0.217801095351357</v>
      </c>
      <c r="AJ110" s="6">
        <v>0.23448174197755101</v>
      </c>
      <c r="AK110" s="6">
        <v>5.1712328767123301</v>
      </c>
      <c r="AL110" s="6">
        <v>0.12999999999999901</v>
      </c>
      <c r="AM110" s="6">
        <v>37.023942169021304</v>
      </c>
      <c r="AN110" s="6">
        <v>42.206106595476186</v>
      </c>
      <c r="AO110" s="6">
        <v>84.89</v>
      </c>
      <c r="AP110" s="6">
        <v>47.866057830978697</v>
      </c>
      <c r="AQ110" s="6">
        <v>42.683893404523815</v>
      </c>
      <c r="AR110" s="7">
        <v>1306584.574</v>
      </c>
      <c r="AS110" s="6">
        <v>53</v>
      </c>
      <c r="AT110" s="6">
        <v>158.24250000000001</v>
      </c>
      <c r="AU110" s="6">
        <v>119.34558568825</v>
      </c>
      <c r="AV110" s="6">
        <v>189.9325</v>
      </c>
      <c r="AW110" s="6">
        <v>150.46615675133799</v>
      </c>
      <c r="AX110" s="6">
        <v>21.312325337344198</v>
      </c>
      <c r="AY110" s="7">
        <v>237.81201311007621</v>
      </c>
      <c r="AZ110" s="7">
        <v>126.83307365870732</v>
      </c>
      <c r="BA110" s="7">
        <v>463.7334255646486</v>
      </c>
      <c r="BB110" s="7">
        <v>664.60530597162642</v>
      </c>
      <c r="BC110" s="6">
        <v>15.0384806545343</v>
      </c>
      <c r="BD110" s="6">
        <v>15.665079395861699</v>
      </c>
      <c r="BE110" s="6">
        <v>0.52</v>
      </c>
      <c r="BF110" s="6">
        <v>1.67058339012449</v>
      </c>
      <c r="BG110" s="6">
        <v>0.86870336286473604</v>
      </c>
      <c r="BH110" s="6">
        <v>12.8696196644959</v>
      </c>
      <c r="BI110" s="6">
        <v>64.824978226987099</v>
      </c>
      <c r="BJ110">
        <v>117</v>
      </c>
      <c r="BK110" s="6">
        <v>0.33902288028076183</v>
      </c>
      <c r="BL110" s="6">
        <v>2.7121830422460946</v>
      </c>
      <c r="BM110" s="6">
        <v>27.121830422460945</v>
      </c>
      <c r="BO110" s="8"/>
      <c r="BP110" s="8"/>
    </row>
    <row r="111" spans="1:68" x14ac:dyDescent="0.2">
      <c r="A111">
        <v>110</v>
      </c>
      <c r="B111" t="s">
        <v>51</v>
      </c>
      <c r="C111" t="s">
        <v>350</v>
      </c>
      <c r="D111" t="s">
        <v>88</v>
      </c>
      <c r="E111" s="5">
        <v>0.35</v>
      </c>
      <c r="F111" s="5">
        <v>0</v>
      </c>
      <c r="G111" t="s">
        <v>580</v>
      </c>
      <c r="H111" t="s">
        <v>581</v>
      </c>
      <c r="I111" t="s">
        <v>582</v>
      </c>
      <c r="J111" t="s">
        <v>583</v>
      </c>
      <c r="K111">
        <v>0.91714200000000001</v>
      </c>
      <c r="L111">
        <v>104.65546999999999</v>
      </c>
      <c r="M111" t="s">
        <v>58</v>
      </c>
      <c r="N111" t="s">
        <v>69</v>
      </c>
      <c r="O111" t="s">
        <v>69</v>
      </c>
      <c r="P111" t="s">
        <v>70</v>
      </c>
      <c r="Q111" t="s">
        <v>71</v>
      </c>
      <c r="R111" t="s">
        <v>63</v>
      </c>
      <c r="S111">
        <v>2022</v>
      </c>
      <c r="T111">
        <v>25</v>
      </c>
      <c r="U111">
        <v>25</v>
      </c>
      <c r="V111">
        <v>2047</v>
      </c>
      <c r="W111">
        <v>10</v>
      </c>
      <c r="X111">
        <v>2037</v>
      </c>
      <c r="Y111" s="8">
        <v>58033441.846263312</v>
      </c>
      <c r="Z111" s="8">
        <v>1.9344480615421102</v>
      </c>
      <c r="AA111" s="8">
        <v>58.197147276807399</v>
      </c>
      <c r="AB111">
        <v>30</v>
      </c>
      <c r="AC111" s="5">
        <v>0.359807692307692</v>
      </c>
      <c r="AD111" s="5">
        <v>0.42277691219569102</v>
      </c>
      <c r="AE111" s="7">
        <v>111105.7725250276</v>
      </c>
      <c r="AF111" s="6">
        <v>0.89751147161273903</v>
      </c>
      <c r="AG111" s="6">
        <v>55.194051448676397</v>
      </c>
      <c r="AH111" s="6">
        <v>32.475204738153103</v>
      </c>
      <c r="AI111" s="6">
        <v>0.217801095351357</v>
      </c>
      <c r="AJ111" s="6">
        <v>0.182187965776172</v>
      </c>
      <c r="AK111" s="6">
        <v>5.1712328767123301</v>
      </c>
      <c r="AL111" s="6">
        <v>0.12999999999999901</v>
      </c>
      <c r="AM111" s="6">
        <v>32.802256523981001</v>
      </c>
      <c r="AN111" s="6">
        <v>37.958625580641609</v>
      </c>
      <c r="AO111" s="6">
        <v>84.89</v>
      </c>
      <c r="AP111" s="6">
        <v>52.087743476019</v>
      </c>
      <c r="AQ111" s="6">
        <v>46.931374419358391</v>
      </c>
      <c r="AR111" s="7">
        <v>1803788.2830000001</v>
      </c>
      <c r="AS111" s="6">
        <v>53</v>
      </c>
      <c r="AT111" s="6">
        <v>158.24250000000001</v>
      </c>
      <c r="AU111" s="6">
        <v>139.92670981450399</v>
      </c>
      <c r="AV111" s="6">
        <v>189.9325</v>
      </c>
      <c r="AW111" s="6">
        <v>175.19917846594399</v>
      </c>
      <c r="AX111" s="6">
        <v>34.583125501373502</v>
      </c>
      <c r="AY111" s="7">
        <v>79.270671036692065</v>
      </c>
      <c r="AZ111" s="7">
        <v>42.2776912195691</v>
      </c>
      <c r="BA111" s="7">
        <v>154.57780852154951</v>
      </c>
      <c r="BB111" s="7">
        <v>221.5351019905421</v>
      </c>
      <c r="BC111" s="6">
        <v>15.0384806545343</v>
      </c>
      <c r="BD111" s="6">
        <v>12.197750399584301</v>
      </c>
      <c r="BE111" s="6">
        <v>0.52</v>
      </c>
      <c r="BF111" s="6">
        <v>1.3861546084002301</v>
      </c>
      <c r="BG111" s="6">
        <v>0.72080039636811899</v>
      </c>
      <c r="BH111" s="6">
        <v>6.3098056297282099</v>
      </c>
      <c r="BI111" s="6">
        <v>37.026394870401496</v>
      </c>
      <c r="BJ111">
        <v>39</v>
      </c>
      <c r="BK111" s="6">
        <v>9.9718705403607763E-2</v>
      </c>
      <c r="BL111" s="6">
        <v>0.99718705403607766</v>
      </c>
      <c r="BM111" s="6">
        <v>9.9718705403607757</v>
      </c>
      <c r="BO111" s="8"/>
      <c r="BP111" s="8"/>
    </row>
    <row r="112" spans="1:68" x14ac:dyDescent="0.2">
      <c r="A112">
        <v>111</v>
      </c>
      <c r="B112" t="s">
        <v>51</v>
      </c>
      <c r="C112" t="s">
        <v>313</v>
      </c>
      <c r="D112" t="s">
        <v>53</v>
      </c>
      <c r="E112" s="5">
        <v>0.59</v>
      </c>
      <c r="F112" s="5">
        <v>0.98</v>
      </c>
      <c r="G112" t="s">
        <v>646</v>
      </c>
      <c r="H112" t="s">
        <v>330</v>
      </c>
      <c r="I112" t="s">
        <v>333</v>
      </c>
      <c r="J112" t="s">
        <v>332</v>
      </c>
      <c r="K112">
        <v>-7.7152989999999999</v>
      </c>
      <c r="L112">
        <v>113.5857062</v>
      </c>
      <c r="M112" t="s">
        <v>58</v>
      </c>
      <c r="N112" t="s">
        <v>59</v>
      </c>
      <c r="O112" t="s">
        <v>60</v>
      </c>
      <c r="P112" t="s">
        <v>61</v>
      </c>
      <c r="Q112" t="s">
        <v>71</v>
      </c>
      <c r="R112" t="s">
        <v>63</v>
      </c>
      <c r="S112">
        <v>2000</v>
      </c>
      <c r="T112">
        <v>30</v>
      </c>
      <c r="U112">
        <v>8</v>
      </c>
      <c r="V112">
        <v>2030</v>
      </c>
      <c r="W112">
        <v>8</v>
      </c>
      <c r="X112">
        <v>2022</v>
      </c>
      <c r="Y112" s="8">
        <v>614384479.11986589</v>
      </c>
      <c r="Z112" s="8">
        <v>0.93088557442403919</v>
      </c>
      <c r="AA112" s="8">
        <v>16.491771045407084</v>
      </c>
      <c r="AB112">
        <v>660</v>
      </c>
      <c r="AC112" s="5">
        <v>0.31749999999999901</v>
      </c>
      <c r="AD112" s="5">
        <v>0.71032356416787101</v>
      </c>
      <c r="AE112" s="7">
        <v>4106806.7185929632</v>
      </c>
      <c r="AF112" s="6">
        <v>1.1339102681903801</v>
      </c>
      <c r="AG112" s="6">
        <v>60.014224166964603</v>
      </c>
      <c r="AH112" s="6">
        <v>43.958404846689902</v>
      </c>
      <c r="AI112" s="6">
        <v>0.217801095351357</v>
      </c>
      <c r="AJ112" s="6">
        <v>0.26140662427820599</v>
      </c>
      <c r="AK112" s="6">
        <v>5.1712328767123301</v>
      </c>
      <c r="AL112" s="6">
        <v>0.12999999999999901</v>
      </c>
      <c r="AM112" s="6">
        <v>44.3376246819576</v>
      </c>
      <c r="AN112" s="6">
        <v>49.521044347680444</v>
      </c>
      <c r="AO112" s="6">
        <v>62.92</v>
      </c>
      <c r="AP112" s="6">
        <v>18.582375318042402</v>
      </c>
      <c r="AQ112" s="6">
        <v>13.398955652319557</v>
      </c>
      <c r="AR112" s="7">
        <v>951112</v>
      </c>
      <c r="AS112" s="6">
        <v>53</v>
      </c>
      <c r="AT112" s="6">
        <v>158.24250000000001</v>
      </c>
      <c r="AU112" s="6">
        <v>100.597757995751</v>
      </c>
      <c r="AV112" s="6">
        <v>189.9325</v>
      </c>
      <c r="AW112" s="6">
        <v>128.51291023934101</v>
      </c>
      <c r="AX112" s="6">
        <v>8.1495115454812606</v>
      </c>
      <c r="AY112" s="7">
        <v>2930.0847021924683</v>
      </c>
      <c r="AZ112" s="7">
        <v>1562.7118411693164</v>
      </c>
      <c r="BA112" s="7">
        <v>5713.665169275313</v>
      </c>
      <c r="BB112" s="7">
        <v>8188.6100477272184</v>
      </c>
      <c r="BC112" s="6">
        <v>15.0384806545343</v>
      </c>
      <c r="BD112" s="6">
        <v>17.463856628608401</v>
      </c>
      <c r="BE112" s="6">
        <v>0.52</v>
      </c>
      <c r="BF112" s="6">
        <v>7.39264442357128</v>
      </c>
      <c r="BG112" s="6">
        <v>3.8441751002570701</v>
      </c>
      <c r="BH112" s="6">
        <v>3.5703226398690502</v>
      </c>
      <c r="BI112" s="6">
        <v>4.7304549038675097</v>
      </c>
      <c r="BJ112">
        <v>858</v>
      </c>
      <c r="BK112" s="6">
        <v>4.6567503076858019</v>
      </c>
      <c r="BL112" s="6">
        <v>37.254002461486415</v>
      </c>
      <c r="BM112" s="6">
        <v>372.54002461486414</v>
      </c>
      <c r="BO112" s="8"/>
      <c r="BP112" s="8"/>
    </row>
    <row r="113" spans="1:68" x14ac:dyDescent="0.2">
      <c r="A113">
        <v>112</v>
      </c>
      <c r="B113" t="s">
        <v>51</v>
      </c>
      <c r="C113" t="s">
        <v>283</v>
      </c>
      <c r="D113" t="s">
        <v>88</v>
      </c>
      <c r="E113" s="5">
        <v>0.35</v>
      </c>
      <c r="F113" s="5">
        <v>0.59</v>
      </c>
      <c r="G113" t="s">
        <v>294</v>
      </c>
      <c r="H113" t="s">
        <v>338</v>
      </c>
      <c r="I113" t="s">
        <v>343</v>
      </c>
      <c r="J113" t="s">
        <v>340</v>
      </c>
      <c r="K113">
        <v>4.1207099999999999</v>
      </c>
      <c r="L113">
        <v>98.258229999999998</v>
      </c>
      <c r="M113" t="s">
        <v>58</v>
      </c>
      <c r="N113" t="s">
        <v>59</v>
      </c>
      <c r="O113" t="s">
        <v>60</v>
      </c>
      <c r="P113" t="s">
        <v>70</v>
      </c>
      <c r="Q113" t="s">
        <v>71</v>
      </c>
      <c r="R113" t="s">
        <v>63</v>
      </c>
      <c r="S113">
        <v>2019</v>
      </c>
      <c r="T113">
        <v>25</v>
      </c>
      <c r="U113">
        <v>22</v>
      </c>
      <c r="V113">
        <v>2044</v>
      </c>
      <c r="W113">
        <v>10</v>
      </c>
      <c r="X113">
        <v>2034</v>
      </c>
      <c r="Y113" s="8">
        <v>178595839.69642019</v>
      </c>
      <c r="Z113" s="8">
        <v>0.89297919848210094</v>
      </c>
      <c r="AA113" s="8">
        <v>26.434156498661832</v>
      </c>
      <c r="AB113">
        <v>200</v>
      </c>
      <c r="AC113" s="5">
        <v>0.35403846153846102</v>
      </c>
      <c r="AD113" s="5">
        <v>0.42277691219569102</v>
      </c>
      <c r="AE113" s="7">
        <v>740705.15016685065</v>
      </c>
      <c r="AF113" s="6">
        <v>0.91213793247974995</v>
      </c>
      <c r="AG113" s="6">
        <v>55.194051448676397</v>
      </c>
      <c r="AH113" s="6">
        <v>32.988179540756803</v>
      </c>
      <c r="AI113" s="6">
        <v>0.217801095351357</v>
      </c>
      <c r="AJ113" s="6">
        <v>0.18822360370765601</v>
      </c>
      <c r="AK113" s="6">
        <v>5.1712328767123301</v>
      </c>
      <c r="AL113" s="6">
        <v>0.12999999999999901</v>
      </c>
      <c r="AM113" s="6">
        <v>33.318468760086702</v>
      </c>
      <c r="AN113" s="6">
        <v>38.477636021176792</v>
      </c>
      <c r="AO113" s="6">
        <v>57.288000000000004</v>
      </c>
      <c r="AP113" s="6">
        <v>23.969531239913302</v>
      </c>
      <c r="AQ113" s="6">
        <v>18.810363978823212</v>
      </c>
      <c r="AR113" s="7">
        <v>2020140.375</v>
      </c>
      <c r="AS113" s="6">
        <v>53</v>
      </c>
      <c r="AT113" s="6">
        <v>158.24250000000001</v>
      </c>
      <c r="AU113" s="6">
        <v>137.12019288819701</v>
      </c>
      <c r="AV113" s="6">
        <v>189.9325</v>
      </c>
      <c r="AW113" s="6">
        <v>171.82649368668001</v>
      </c>
      <c r="AX113" s="6">
        <v>32.634995891866502</v>
      </c>
      <c r="AY113" s="7">
        <v>528.47114024461371</v>
      </c>
      <c r="AZ113" s="7">
        <v>281.85127479712736</v>
      </c>
      <c r="BA113" s="7">
        <v>1030.5187234769967</v>
      </c>
      <c r="BB113" s="7">
        <v>1476.9006799369474</v>
      </c>
      <c r="BC113" s="6">
        <v>15.0384806545343</v>
      </c>
      <c r="BD113" s="6">
        <v>12.598521540422601</v>
      </c>
      <c r="BE113" s="6">
        <v>0.52</v>
      </c>
      <c r="BF113" s="6">
        <v>1.3800137392496299</v>
      </c>
      <c r="BG113" s="6">
        <v>0.71760714440981199</v>
      </c>
      <c r="BH113" s="6">
        <v>9.0839035749030597</v>
      </c>
      <c r="BI113" s="6">
        <v>49.194998144203801</v>
      </c>
      <c r="BJ113">
        <v>260</v>
      </c>
      <c r="BK113" s="6">
        <v>0.67562526425029379</v>
      </c>
      <c r="BL113" s="6">
        <v>6.7562526425029379</v>
      </c>
      <c r="BM113" s="6">
        <v>67.562526425029375</v>
      </c>
      <c r="BO113" s="8"/>
      <c r="BP113" s="8"/>
    </row>
    <row r="114" spans="1:68" x14ac:dyDescent="0.2">
      <c r="A114">
        <v>113</v>
      </c>
      <c r="B114" t="s">
        <v>51</v>
      </c>
      <c r="C114" t="s">
        <v>414</v>
      </c>
      <c r="D114" t="s">
        <v>151</v>
      </c>
      <c r="E114" s="5">
        <v>0.4</v>
      </c>
      <c r="F114" s="5">
        <v>1.82</v>
      </c>
      <c r="G114" t="s">
        <v>415</v>
      </c>
      <c r="H114" t="s">
        <v>416</v>
      </c>
      <c r="I114" t="s">
        <v>542</v>
      </c>
      <c r="J114" t="s">
        <v>418</v>
      </c>
      <c r="K114">
        <v>-2.8273839999999999</v>
      </c>
      <c r="L114">
        <v>122.15526989999999</v>
      </c>
      <c r="M114" t="s">
        <v>58</v>
      </c>
      <c r="N114" t="s">
        <v>69</v>
      </c>
      <c r="O114" t="s">
        <v>69</v>
      </c>
      <c r="P114" t="s">
        <v>70</v>
      </c>
      <c r="Q114" t="s">
        <v>71</v>
      </c>
      <c r="R114" t="s">
        <v>63</v>
      </c>
      <c r="S114">
        <v>2019</v>
      </c>
      <c r="T114">
        <v>25</v>
      </c>
      <c r="U114">
        <v>22</v>
      </c>
      <c r="V114">
        <v>2044</v>
      </c>
      <c r="W114">
        <v>10</v>
      </c>
      <c r="X114">
        <v>2034</v>
      </c>
      <c r="Y114" s="8">
        <v>728996698.36028254</v>
      </c>
      <c r="Z114" s="8">
        <v>2.0828477096008071</v>
      </c>
      <c r="AA114" s="8">
        <v>39.526474639114909</v>
      </c>
      <c r="AB114">
        <v>350</v>
      </c>
      <c r="AC114" s="5">
        <v>0.35403846153846102</v>
      </c>
      <c r="AD114" s="5">
        <v>0.65948483401478297</v>
      </c>
      <c r="AE114" s="7">
        <v>2021980.5010893247</v>
      </c>
      <c r="AF114" s="6">
        <v>0.91213793247974995</v>
      </c>
      <c r="AG114" s="6">
        <v>55.194051448676397</v>
      </c>
      <c r="AH114" s="6">
        <v>32.988179540756803</v>
      </c>
      <c r="AI114" s="6">
        <v>0.217801095351357</v>
      </c>
      <c r="AJ114" s="6">
        <v>0.18822360370765601</v>
      </c>
      <c r="AK114" s="6">
        <v>5.1712328767123301</v>
      </c>
      <c r="AL114" s="6">
        <v>0.12999999999999901</v>
      </c>
      <c r="AM114" s="6">
        <v>33.318468760086702</v>
      </c>
      <c r="AN114" s="6">
        <v>38.477636021176792</v>
      </c>
      <c r="AO114" s="6">
        <v>69.23</v>
      </c>
      <c r="AP114" s="6">
        <v>35.911531239913302</v>
      </c>
      <c r="AQ114" s="6">
        <v>30.752363978823212</v>
      </c>
      <c r="AR114" s="7">
        <v>2731868.3190000001</v>
      </c>
      <c r="AS114" s="6">
        <v>53</v>
      </c>
      <c r="AT114" s="6">
        <v>158.24250000000001</v>
      </c>
      <c r="AU114" s="6">
        <v>137.12019288819701</v>
      </c>
      <c r="AV114" s="6">
        <v>189.9325</v>
      </c>
      <c r="AW114" s="6">
        <v>171.82649368668001</v>
      </c>
      <c r="AX114" s="6">
        <v>32.634995891866502</v>
      </c>
      <c r="AY114" s="7">
        <v>1442.6230744073378</v>
      </c>
      <c r="AZ114" s="7">
        <v>769.39897301724682</v>
      </c>
      <c r="BA114" s="7">
        <v>2813.1149950943086</v>
      </c>
      <c r="BB114" s="7">
        <v>4031.6506186103734</v>
      </c>
      <c r="BC114" s="6">
        <v>15.0384806545343</v>
      </c>
      <c r="BD114" s="6">
        <v>12.598521540422601</v>
      </c>
      <c r="BE114" s="6">
        <v>0.57248062015503798</v>
      </c>
      <c r="BF114" s="6">
        <v>0.82475823732251496</v>
      </c>
      <c r="BG114" s="6">
        <v>0.47215810718036999</v>
      </c>
      <c r="BH114" s="6">
        <v>1.21534285676827</v>
      </c>
      <c r="BI114" s="6">
        <v>4.2836707165984302</v>
      </c>
      <c r="BJ114">
        <v>455</v>
      </c>
      <c r="BK114" s="6">
        <v>1.8443251137779852</v>
      </c>
      <c r="BL114" s="6">
        <v>18.443251137779853</v>
      </c>
      <c r="BM114" s="6">
        <v>184.43251137779853</v>
      </c>
      <c r="BO114" s="8"/>
      <c r="BP114" s="8"/>
    </row>
    <row r="115" spans="1:68" x14ac:dyDescent="0.2">
      <c r="A115">
        <v>114</v>
      </c>
      <c r="B115" t="s">
        <v>51</v>
      </c>
      <c r="C115" t="s">
        <v>74</v>
      </c>
      <c r="D115" t="s">
        <v>75</v>
      </c>
      <c r="E115" s="5">
        <v>0.4</v>
      </c>
      <c r="F115" s="5">
        <v>0.49</v>
      </c>
      <c r="G115" t="s">
        <v>429</v>
      </c>
      <c r="H115" t="s">
        <v>430</v>
      </c>
      <c r="I115" t="s">
        <v>431</v>
      </c>
      <c r="J115" t="s">
        <v>432</v>
      </c>
      <c r="K115">
        <v>1.3743310799999999</v>
      </c>
      <c r="L115">
        <v>125.08545460000001</v>
      </c>
      <c r="M115" t="s">
        <v>58</v>
      </c>
      <c r="N115" t="s">
        <v>128</v>
      </c>
      <c r="O115" t="s">
        <v>60</v>
      </c>
      <c r="P115" t="s">
        <v>70</v>
      </c>
      <c r="Q115" t="s">
        <v>71</v>
      </c>
      <c r="R115" t="s">
        <v>63</v>
      </c>
      <c r="S115">
        <v>2021</v>
      </c>
      <c r="T115">
        <v>25</v>
      </c>
      <c r="U115">
        <v>24</v>
      </c>
      <c r="V115">
        <v>2046</v>
      </c>
      <c r="W115">
        <v>10</v>
      </c>
      <c r="X115">
        <v>2036</v>
      </c>
      <c r="Y115" s="8">
        <v>99487404.580941528</v>
      </c>
      <c r="Z115" s="8">
        <v>1.9897480916188306</v>
      </c>
      <c r="AA115" s="8">
        <v>38.169949755865822</v>
      </c>
      <c r="AB115">
        <v>50</v>
      </c>
      <c r="AC115" s="5">
        <v>0.35788461538461502</v>
      </c>
      <c r="AD115" s="5">
        <v>0.65948483401478297</v>
      </c>
      <c r="AE115" s="7">
        <v>288854.35729847493</v>
      </c>
      <c r="AF115" s="6">
        <v>0.90233455646330596</v>
      </c>
      <c r="AG115" s="6">
        <v>55.404343670165701</v>
      </c>
      <c r="AH115" s="6">
        <v>32.763768137249897</v>
      </c>
      <c r="AI115" s="6">
        <v>0.217801095351357</v>
      </c>
      <c r="AJ115" s="6">
        <v>0.184167179564244</v>
      </c>
      <c r="AK115" s="6">
        <v>5.1712328767123301</v>
      </c>
      <c r="AL115" s="6">
        <v>0.12999999999999901</v>
      </c>
      <c r="AM115" s="6">
        <v>33.091887375872098</v>
      </c>
      <c r="AN115" s="6">
        <v>38.249168193526472</v>
      </c>
      <c r="AO115" s="6">
        <v>67.39</v>
      </c>
      <c r="AP115" s="6">
        <v>34.298112624127903</v>
      </c>
      <c r="AQ115" s="6">
        <v>29.140831806473528</v>
      </c>
      <c r="AR115" s="7">
        <v>3066091.01</v>
      </c>
      <c r="AS115" s="6">
        <v>53</v>
      </c>
      <c r="AT115" s="6">
        <v>158.24250000000001</v>
      </c>
      <c r="AU115" s="6">
        <v>138.85779693946699</v>
      </c>
      <c r="AV115" s="6">
        <v>189.9325</v>
      </c>
      <c r="AW115" s="6">
        <v>173.941542973255</v>
      </c>
      <c r="AX115" s="6">
        <v>33.693993575208403</v>
      </c>
      <c r="AY115" s="7">
        <v>206.08901062961968</v>
      </c>
      <c r="AZ115" s="7">
        <v>109.91413900246384</v>
      </c>
      <c r="BA115" s="7">
        <v>401.87357072775836</v>
      </c>
      <c r="BB115" s="7">
        <v>575.9500883729105</v>
      </c>
      <c r="BC115" s="6">
        <v>15.0384806545343</v>
      </c>
      <c r="BD115" s="6">
        <v>12.329189176962499</v>
      </c>
      <c r="BE115" s="6">
        <v>0.52</v>
      </c>
      <c r="BF115" s="6">
        <v>1.77601496126393</v>
      </c>
      <c r="BG115" s="6">
        <v>0.92352777985724699</v>
      </c>
      <c r="BH115" s="6">
        <v>1.08694099178514</v>
      </c>
      <c r="BI115" s="6">
        <v>5.9971968973057699</v>
      </c>
      <c r="BJ115">
        <v>65</v>
      </c>
      <c r="BK115" s="6">
        <v>0.26064326837541268</v>
      </c>
      <c r="BL115" s="6">
        <v>2.606432683754127</v>
      </c>
      <c r="BM115" s="6">
        <v>26.06432683754127</v>
      </c>
      <c r="BO115" s="8"/>
      <c r="BP115" s="8"/>
    </row>
    <row r="116" spans="1:68" x14ac:dyDescent="0.2">
      <c r="A116">
        <v>115</v>
      </c>
      <c r="B116" t="s">
        <v>51</v>
      </c>
      <c r="C116" t="s">
        <v>272</v>
      </c>
      <c r="D116" t="s">
        <v>151</v>
      </c>
      <c r="E116" s="5">
        <v>0.4</v>
      </c>
      <c r="F116" s="5">
        <v>0.31</v>
      </c>
      <c r="G116" t="s">
        <v>557</v>
      </c>
      <c r="H116" t="s">
        <v>558</v>
      </c>
      <c r="I116" t="s">
        <v>566</v>
      </c>
      <c r="J116" t="s">
        <v>560</v>
      </c>
      <c r="K116">
        <v>-3.8282792720000001</v>
      </c>
      <c r="L116">
        <v>122.4662306</v>
      </c>
      <c r="M116" t="s">
        <v>58</v>
      </c>
      <c r="N116" t="s">
        <v>69</v>
      </c>
      <c r="O116" t="s">
        <v>69</v>
      </c>
      <c r="P116" t="s">
        <v>70</v>
      </c>
      <c r="Q116" t="s">
        <v>71</v>
      </c>
      <c r="R116" t="s">
        <v>63</v>
      </c>
      <c r="S116">
        <v>2021</v>
      </c>
      <c r="T116">
        <v>25</v>
      </c>
      <c r="U116">
        <v>24</v>
      </c>
      <c r="V116">
        <v>2046</v>
      </c>
      <c r="W116">
        <v>10</v>
      </c>
      <c r="X116">
        <v>2036</v>
      </c>
      <c r="Y116" s="8">
        <v>276836398.52491736</v>
      </c>
      <c r="Z116" s="8">
        <v>2.0506399890734617</v>
      </c>
      <c r="AA116" s="8">
        <v>39.33805775716143</v>
      </c>
      <c r="AB116">
        <v>135</v>
      </c>
      <c r="AC116" s="5">
        <v>0.35788461538461502</v>
      </c>
      <c r="AD116" s="5">
        <v>0.65948483401478297</v>
      </c>
      <c r="AE116" s="7">
        <v>779906.76470588229</v>
      </c>
      <c r="AF116" s="6">
        <v>0.90233455646330596</v>
      </c>
      <c r="AG116" s="6">
        <v>56.767961132673399</v>
      </c>
      <c r="AH116" s="6">
        <v>33.5497439219996</v>
      </c>
      <c r="AI116" s="6">
        <v>0.217801095351357</v>
      </c>
      <c r="AJ116" s="6">
        <v>0.184167179564244</v>
      </c>
      <c r="AK116" s="6">
        <v>5.1712328767123301</v>
      </c>
      <c r="AL116" s="6">
        <v>0.12999999999999901</v>
      </c>
      <c r="AM116" s="6">
        <v>33.8778631606217</v>
      </c>
      <c r="AN116" s="6">
        <v>39.035143978276167</v>
      </c>
      <c r="AO116" s="6">
        <v>69.23</v>
      </c>
      <c r="AP116" s="6">
        <v>35.352136839378304</v>
      </c>
      <c r="AQ116" s="6">
        <v>30.194856021723837</v>
      </c>
      <c r="AR116" s="7">
        <v>2828544.4810000001</v>
      </c>
      <c r="AS116" s="6">
        <v>53</v>
      </c>
      <c r="AT116" s="6">
        <v>158.24250000000001</v>
      </c>
      <c r="AU116" s="6">
        <v>137.99273197811601</v>
      </c>
      <c r="AV116" s="6">
        <v>189.9325</v>
      </c>
      <c r="AW116" s="6">
        <v>173.07647801190399</v>
      </c>
      <c r="AX116" s="6">
        <v>32.175782709679901</v>
      </c>
      <c r="AY116" s="7">
        <v>556.44032869997307</v>
      </c>
      <c r="AZ116" s="7">
        <v>296.76817530665232</v>
      </c>
      <c r="BA116" s="7">
        <v>1085.0586409649475</v>
      </c>
      <c r="BB116" s="7">
        <v>1555.0652386068582</v>
      </c>
      <c r="BC116" s="6">
        <v>15.0384806545343</v>
      </c>
      <c r="BD116" s="6">
        <v>12.329189176962499</v>
      </c>
      <c r="BE116" s="6">
        <v>0.57248062015503798</v>
      </c>
      <c r="BF116" s="6">
        <v>1.26019741886173</v>
      </c>
      <c r="BG116" s="6">
        <v>0.72143859986774705</v>
      </c>
      <c r="BH116" s="6">
        <v>1.2537924750952301</v>
      </c>
      <c r="BI116" s="6">
        <v>3.87749859532207</v>
      </c>
      <c r="BJ116">
        <v>175.5</v>
      </c>
      <c r="BK116" s="6">
        <v>0.7037368246136142</v>
      </c>
      <c r="BL116" s="6">
        <v>7.0373682461361415</v>
      </c>
      <c r="BM116" s="6">
        <v>70.373682461361412</v>
      </c>
      <c r="BO116" s="8"/>
      <c r="BP116" s="8"/>
    </row>
    <row r="117" spans="1:68" x14ac:dyDescent="0.2">
      <c r="A117">
        <v>116</v>
      </c>
      <c r="B117" t="s">
        <v>51</v>
      </c>
      <c r="C117" t="s">
        <v>272</v>
      </c>
      <c r="D117" t="s">
        <v>151</v>
      </c>
      <c r="E117" s="5">
        <v>0.4</v>
      </c>
      <c r="F117" s="5">
        <v>0.31</v>
      </c>
      <c r="G117" t="s">
        <v>557</v>
      </c>
      <c r="H117" t="s">
        <v>558</v>
      </c>
      <c r="I117" t="s">
        <v>567</v>
      </c>
      <c r="J117" t="s">
        <v>560</v>
      </c>
      <c r="K117">
        <v>-3.8282792720000001</v>
      </c>
      <c r="L117">
        <v>122.4662306</v>
      </c>
      <c r="M117" t="s">
        <v>58</v>
      </c>
      <c r="N117" t="s">
        <v>69</v>
      </c>
      <c r="O117" t="s">
        <v>69</v>
      </c>
      <c r="P117" t="s">
        <v>70</v>
      </c>
      <c r="Q117" t="s">
        <v>71</v>
      </c>
      <c r="R117" t="s">
        <v>63</v>
      </c>
      <c r="S117">
        <v>2021</v>
      </c>
      <c r="T117">
        <v>25</v>
      </c>
      <c r="U117">
        <v>24</v>
      </c>
      <c r="V117">
        <v>2046</v>
      </c>
      <c r="W117">
        <v>10</v>
      </c>
      <c r="X117">
        <v>2036</v>
      </c>
      <c r="Y117" s="8">
        <v>276836398.52491736</v>
      </c>
      <c r="Z117" s="8">
        <v>2.0506399890734617</v>
      </c>
      <c r="AA117" s="8">
        <v>39.33805775716143</v>
      </c>
      <c r="AB117">
        <v>135</v>
      </c>
      <c r="AC117" s="5">
        <v>0.35788461538461502</v>
      </c>
      <c r="AD117" s="5">
        <v>0.65948483401478297</v>
      </c>
      <c r="AE117" s="7">
        <v>779906.76470588229</v>
      </c>
      <c r="AF117" s="6">
        <v>0.90233455646330596</v>
      </c>
      <c r="AG117" s="6">
        <v>56.767961132673399</v>
      </c>
      <c r="AH117" s="6">
        <v>33.5497439219996</v>
      </c>
      <c r="AI117" s="6">
        <v>0.217801095351357</v>
      </c>
      <c r="AJ117" s="6">
        <v>0.184167179564244</v>
      </c>
      <c r="AK117" s="6">
        <v>5.1712328767123301</v>
      </c>
      <c r="AL117" s="6">
        <v>0.12999999999999901</v>
      </c>
      <c r="AM117" s="6">
        <v>33.8778631606217</v>
      </c>
      <c r="AN117" s="6">
        <v>39.035143978276167</v>
      </c>
      <c r="AO117" s="6">
        <v>69.23</v>
      </c>
      <c r="AP117" s="6">
        <v>35.352136839378304</v>
      </c>
      <c r="AQ117" s="6">
        <v>30.194856021723837</v>
      </c>
      <c r="AR117" s="7">
        <v>2828544.4810000001</v>
      </c>
      <c r="AS117" s="6">
        <v>53</v>
      </c>
      <c r="AT117" s="6">
        <v>158.24250000000001</v>
      </c>
      <c r="AU117" s="6">
        <v>137.99273197811601</v>
      </c>
      <c r="AV117" s="6">
        <v>189.9325</v>
      </c>
      <c r="AW117" s="6">
        <v>173.07647801190399</v>
      </c>
      <c r="AX117" s="6">
        <v>32.175782709679901</v>
      </c>
      <c r="AY117" s="7">
        <v>556.44032869997307</v>
      </c>
      <c r="AZ117" s="7">
        <v>296.76817530665232</v>
      </c>
      <c r="BA117" s="7">
        <v>1085.0586409649475</v>
      </c>
      <c r="BB117" s="7">
        <v>1555.0652386068582</v>
      </c>
      <c r="BC117" s="6">
        <v>15.0384806545343</v>
      </c>
      <c r="BD117" s="6">
        <v>12.329189176962499</v>
      </c>
      <c r="BE117" s="6">
        <v>0.57248062015503798</v>
      </c>
      <c r="BF117" s="6">
        <v>1.26019741886173</v>
      </c>
      <c r="BG117" s="6">
        <v>0.72143859986774705</v>
      </c>
      <c r="BH117" s="6">
        <v>1.2537924750952301</v>
      </c>
      <c r="BI117" s="6">
        <v>3.87749859532207</v>
      </c>
      <c r="BJ117">
        <v>175.5</v>
      </c>
      <c r="BK117" s="6">
        <v>0.7037368246136142</v>
      </c>
      <c r="BL117" s="6">
        <v>7.0373682461361415</v>
      </c>
      <c r="BM117" s="6">
        <v>70.373682461361412</v>
      </c>
      <c r="BO117" s="8"/>
      <c r="BP117" s="8"/>
    </row>
    <row r="118" spans="1:68" x14ac:dyDescent="0.2">
      <c r="A118">
        <v>117</v>
      </c>
      <c r="B118" t="s">
        <v>51</v>
      </c>
      <c r="C118" t="s">
        <v>414</v>
      </c>
      <c r="D118" t="s">
        <v>151</v>
      </c>
      <c r="E118" s="5">
        <v>0.4</v>
      </c>
      <c r="F118" s="5">
        <v>1.82</v>
      </c>
      <c r="G118" t="s">
        <v>415</v>
      </c>
      <c r="H118" t="s">
        <v>416</v>
      </c>
      <c r="I118" t="s">
        <v>420</v>
      </c>
      <c r="J118" t="s">
        <v>418</v>
      </c>
      <c r="K118">
        <v>-2.8273839999999999</v>
      </c>
      <c r="L118">
        <v>122.15526989999999</v>
      </c>
      <c r="M118" t="s">
        <v>58</v>
      </c>
      <c r="N118" t="s">
        <v>69</v>
      </c>
      <c r="O118" t="s">
        <v>69</v>
      </c>
      <c r="P118" t="s">
        <v>70</v>
      </c>
      <c r="Q118" t="s">
        <v>71</v>
      </c>
      <c r="R118" t="s">
        <v>63</v>
      </c>
      <c r="S118">
        <v>2016</v>
      </c>
      <c r="T118">
        <v>30</v>
      </c>
      <c r="U118">
        <v>24</v>
      </c>
      <c r="V118">
        <v>2046</v>
      </c>
      <c r="W118">
        <v>10</v>
      </c>
      <c r="X118">
        <v>2036</v>
      </c>
      <c r="Y118" s="8">
        <v>307779545.14555693</v>
      </c>
      <c r="Z118" s="8">
        <v>2.0518636343037127</v>
      </c>
      <c r="AA118" s="8">
        <v>38.303916809087944</v>
      </c>
      <c r="AB118">
        <v>150</v>
      </c>
      <c r="AC118" s="5">
        <v>0.34826923076923</v>
      </c>
      <c r="AD118" s="5">
        <v>0.65948483401478297</v>
      </c>
      <c r="AE118" s="7">
        <v>866563.07189542486</v>
      </c>
      <c r="AF118" s="6">
        <v>0.92724903519437296</v>
      </c>
      <c r="AG118" s="6">
        <v>55.194051448676397</v>
      </c>
      <c r="AH118" s="6">
        <v>33.518165879748899</v>
      </c>
      <c r="AI118" s="6">
        <v>0.217801095351357</v>
      </c>
      <c r="AJ118" s="6">
        <v>0.194564214858789</v>
      </c>
      <c r="AK118" s="6">
        <v>5.1712328767123301</v>
      </c>
      <c r="AL118" s="6">
        <v>0.12999999999999901</v>
      </c>
      <c r="AM118" s="6">
        <v>33.851800687374897</v>
      </c>
      <c r="AN118" s="6">
        <v>39.013962971320012</v>
      </c>
      <c r="AO118" s="6">
        <v>69.23</v>
      </c>
      <c r="AP118" s="6">
        <v>35.378199312625107</v>
      </c>
      <c r="AQ118" s="6">
        <v>30.216037028679992</v>
      </c>
      <c r="AR118" s="7">
        <v>2368610.16</v>
      </c>
      <c r="AS118" s="6">
        <v>53</v>
      </c>
      <c r="AT118" s="6">
        <v>158.24250000000001</v>
      </c>
      <c r="AU118" s="6">
        <v>134.313675961889</v>
      </c>
      <c r="AV118" s="6">
        <v>189.9325</v>
      </c>
      <c r="AW118" s="6">
        <v>168.45380890741501</v>
      </c>
      <c r="AX118" s="6">
        <v>30.733379464485999</v>
      </c>
      <c r="AY118" s="7">
        <v>618.26703188885904</v>
      </c>
      <c r="AZ118" s="7">
        <v>329.74241700739151</v>
      </c>
      <c r="BA118" s="7">
        <v>1205.6207121832751</v>
      </c>
      <c r="BB118" s="7">
        <v>1727.8502651187316</v>
      </c>
      <c r="BC118" s="6">
        <v>15.0384806545343</v>
      </c>
      <c r="BD118" s="6">
        <v>13.019374581538401</v>
      </c>
      <c r="BE118" s="6">
        <v>0.57248062015503798</v>
      </c>
      <c r="BF118" s="6">
        <v>0.82475823732251496</v>
      </c>
      <c r="BG118" s="6">
        <v>0.47215810718036999</v>
      </c>
      <c r="BH118" s="6">
        <v>1.2153408919025599</v>
      </c>
      <c r="BI118" s="6">
        <v>4.28366720028452</v>
      </c>
      <c r="BJ118">
        <v>195</v>
      </c>
      <c r="BK118" s="6">
        <v>0.80351977235010463</v>
      </c>
      <c r="BL118" s="6">
        <v>8.0351977235010459</v>
      </c>
      <c r="BM118" s="6">
        <v>80.351977235010452</v>
      </c>
      <c r="BO118" s="8"/>
      <c r="BP118" s="8"/>
    </row>
    <row r="119" spans="1:68" x14ac:dyDescent="0.2">
      <c r="A119">
        <v>118</v>
      </c>
      <c r="B119" t="s">
        <v>51</v>
      </c>
      <c r="C119" t="s">
        <v>350</v>
      </c>
      <c r="D119" t="s">
        <v>88</v>
      </c>
      <c r="E119" s="5">
        <v>0.35</v>
      </c>
      <c r="F119" s="5">
        <v>0</v>
      </c>
      <c r="G119" t="s">
        <v>308</v>
      </c>
      <c r="H119" t="s">
        <v>365</v>
      </c>
      <c r="I119" t="s">
        <v>370</v>
      </c>
      <c r="J119" t="s">
        <v>367</v>
      </c>
      <c r="K119">
        <v>0.68932000000000004</v>
      </c>
      <c r="L119">
        <v>101.61906999999999</v>
      </c>
      <c r="M119" t="s">
        <v>58</v>
      </c>
      <c r="N119" t="s">
        <v>69</v>
      </c>
      <c r="O119" t="s">
        <v>69</v>
      </c>
      <c r="P119" t="s">
        <v>70</v>
      </c>
      <c r="Q119" t="s">
        <v>71</v>
      </c>
      <c r="R119" t="s">
        <v>63</v>
      </c>
      <c r="S119">
        <v>2000</v>
      </c>
      <c r="T119">
        <v>30</v>
      </c>
      <c r="U119">
        <v>8</v>
      </c>
      <c r="V119">
        <v>2030</v>
      </c>
      <c r="W119">
        <v>8</v>
      </c>
      <c r="X119">
        <v>2022</v>
      </c>
      <c r="Y119" s="8">
        <v>127954188.60450593</v>
      </c>
      <c r="Z119" s="8">
        <v>1.4217132067167326</v>
      </c>
      <c r="AA119" s="8">
        <v>47.177563833796647</v>
      </c>
      <c r="AB119">
        <v>90</v>
      </c>
      <c r="AC119" s="5">
        <v>0.31749999999999901</v>
      </c>
      <c r="AD119" s="5">
        <v>0.42277691219569102</v>
      </c>
      <c r="AE119" s="7">
        <v>333317.31757508282</v>
      </c>
      <c r="AF119" s="6">
        <v>1.01711751056677</v>
      </c>
      <c r="AG119" s="6">
        <v>55.194051448676397</v>
      </c>
      <c r="AH119" s="6">
        <v>36.670391976786298</v>
      </c>
      <c r="AI119" s="6">
        <v>0.217801095351357</v>
      </c>
      <c r="AJ119" s="6">
        <v>0.23448174197755101</v>
      </c>
      <c r="AK119" s="6">
        <v>5.1712328767123301</v>
      </c>
      <c r="AL119" s="6">
        <v>0.12999999999999901</v>
      </c>
      <c r="AM119" s="6">
        <v>37.023942169021304</v>
      </c>
      <c r="AN119" s="6">
        <v>42.206106595476186</v>
      </c>
      <c r="AO119" s="6">
        <v>84.89</v>
      </c>
      <c r="AP119" s="6">
        <v>47.866057830978697</v>
      </c>
      <c r="AQ119" s="6">
        <v>42.683893404523815</v>
      </c>
      <c r="AR119" s="7">
        <v>1046223.231</v>
      </c>
      <c r="AS119" s="6">
        <v>53</v>
      </c>
      <c r="AT119" s="6">
        <v>158.24250000000001</v>
      </c>
      <c r="AU119" s="6">
        <v>119.34558568825</v>
      </c>
      <c r="AV119" s="6">
        <v>189.9325</v>
      </c>
      <c r="AW119" s="6">
        <v>150.46615675133799</v>
      </c>
      <c r="AX119" s="6">
        <v>21.312325337344198</v>
      </c>
      <c r="AY119" s="7">
        <v>237.81201311007621</v>
      </c>
      <c r="AZ119" s="7">
        <v>126.83307365870732</v>
      </c>
      <c r="BA119" s="7">
        <v>463.7334255646486</v>
      </c>
      <c r="BB119" s="7">
        <v>664.60530597162642</v>
      </c>
      <c r="BC119" s="6">
        <v>15.0384806545343</v>
      </c>
      <c r="BD119" s="6">
        <v>15.665079395861699</v>
      </c>
      <c r="BE119" s="6">
        <v>0.52</v>
      </c>
      <c r="BF119" s="6">
        <v>1.67058339012449</v>
      </c>
      <c r="BG119" s="6">
        <v>0.86870336286473604</v>
      </c>
      <c r="BH119" s="6">
        <v>12.8696196644959</v>
      </c>
      <c r="BI119" s="6">
        <v>64.824978226987099</v>
      </c>
      <c r="BJ119">
        <v>117</v>
      </c>
      <c r="BK119" s="6">
        <v>0.33902288028076183</v>
      </c>
      <c r="BL119" s="6">
        <v>2.7121830422460946</v>
      </c>
      <c r="BM119" s="6">
        <v>27.121830422460945</v>
      </c>
      <c r="BO119" s="8"/>
      <c r="BP119" s="8"/>
    </row>
    <row r="120" spans="1:68" x14ac:dyDescent="0.2">
      <c r="A120">
        <v>119</v>
      </c>
      <c r="B120" t="s">
        <v>51</v>
      </c>
      <c r="C120" t="s">
        <v>109</v>
      </c>
      <c r="D120" t="s">
        <v>53</v>
      </c>
      <c r="E120" s="5">
        <v>0.59</v>
      </c>
      <c r="F120" s="5">
        <v>1.27</v>
      </c>
      <c r="G120" t="s">
        <v>137</v>
      </c>
      <c r="H120" t="s">
        <v>130</v>
      </c>
      <c r="I120" t="s">
        <v>138</v>
      </c>
      <c r="J120" t="s">
        <v>132</v>
      </c>
      <c r="K120">
        <v>-5.8919072999999997</v>
      </c>
      <c r="L120">
        <v>106.0302341</v>
      </c>
      <c r="M120" t="s">
        <v>58</v>
      </c>
      <c r="N120" t="s">
        <v>128</v>
      </c>
      <c r="O120" t="s">
        <v>60</v>
      </c>
      <c r="P120" t="s">
        <v>61</v>
      </c>
      <c r="Q120" t="s">
        <v>71</v>
      </c>
      <c r="R120" t="s">
        <v>63</v>
      </c>
      <c r="S120">
        <v>1988</v>
      </c>
      <c r="T120">
        <v>30</v>
      </c>
      <c r="U120">
        <v>5</v>
      </c>
      <c r="V120">
        <v>2018</v>
      </c>
      <c r="W120">
        <v>5</v>
      </c>
      <c r="X120">
        <v>2027</v>
      </c>
      <c r="Y120" s="8">
        <v>116045652.45982361</v>
      </c>
      <c r="Z120" s="8">
        <v>0.29011413114955903</v>
      </c>
      <c r="AA120" s="8">
        <v>7.3795432334239761</v>
      </c>
      <c r="AB120">
        <v>400</v>
      </c>
      <c r="AC120" s="5">
        <v>0.29442307692307601</v>
      </c>
      <c r="AD120" s="5">
        <v>0.73402605516475306</v>
      </c>
      <c r="AE120" s="7">
        <v>2572027.2972972947</v>
      </c>
      <c r="AF120" s="6">
        <v>1.2227954537847601</v>
      </c>
      <c r="AG120" s="6">
        <v>55.194051448676397</v>
      </c>
      <c r="AH120" s="6">
        <v>43.621899949718099</v>
      </c>
      <c r="AI120" s="6">
        <v>0.217801095351357</v>
      </c>
      <c r="AJ120" s="6">
        <v>0.30442813344297698</v>
      </c>
      <c r="AK120" s="6">
        <v>5.1712328767123301</v>
      </c>
      <c r="AL120" s="6">
        <v>0.12999999999999901</v>
      </c>
      <c r="AM120" s="6">
        <v>44.020846948727197</v>
      </c>
      <c r="AN120" s="6">
        <v>49.227560959873401</v>
      </c>
      <c r="AO120" s="6">
        <v>52.95</v>
      </c>
      <c r="AP120" s="6">
        <v>8.9291530512728059</v>
      </c>
      <c r="AQ120" s="6">
        <v>3.7224390401266021</v>
      </c>
      <c r="AR120" s="7">
        <v>932090</v>
      </c>
      <c r="AS120" s="6">
        <v>53</v>
      </c>
      <c r="AT120" s="6">
        <v>158.24250000000001</v>
      </c>
      <c r="AU120" s="6">
        <v>93.566519045934299</v>
      </c>
      <c r="AV120" s="6">
        <v>189.9325</v>
      </c>
      <c r="AW120" s="6">
        <v>119.45026103311299</v>
      </c>
      <c r="AX120" s="6">
        <v>7.6875356805674002</v>
      </c>
      <c r="AY120" s="7">
        <v>1835.0651379118826</v>
      </c>
      <c r="AZ120" s="7">
        <v>978.7014068863374</v>
      </c>
      <c r="BA120" s="7">
        <v>3578.3770189281709</v>
      </c>
      <c r="BB120" s="7">
        <v>5128.3953720844083</v>
      </c>
      <c r="BC120" s="6">
        <v>15.0384806545343</v>
      </c>
      <c r="BD120" s="6">
        <v>20.308808717099001</v>
      </c>
      <c r="BE120" s="6">
        <v>0.52</v>
      </c>
      <c r="BF120" s="6">
        <v>2.4729612490627</v>
      </c>
      <c r="BG120" s="6">
        <v>1.2859398495126</v>
      </c>
      <c r="BH120" s="6">
        <v>4.5629164383596104</v>
      </c>
      <c r="BI120" s="6">
        <v>6.8437811516437703</v>
      </c>
      <c r="BJ120">
        <v>520</v>
      </c>
      <c r="BK120" s="6">
        <v>3.1450632861454353</v>
      </c>
      <c r="BL120" s="6">
        <v>15.725316430727176</v>
      </c>
      <c r="BM120" s="6">
        <v>157.25316430727176</v>
      </c>
      <c r="BO120" s="8"/>
      <c r="BP120" s="8"/>
    </row>
    <row r="121" spans="1:68" x14ac:dyDescent="0.2">
      <c r="A121">
        <v>120</v>
      </c>
      <c r="B121" t="s">
        <v>51</v>
      </c>
      <c r="C121" t="s">
        <v>109</v>
      </c>
      <c r="D121" t="s">
        <v>53</v>
      </c>
      <c r="E121" s="5">
        <v>0.59</v>
      </c>
      <c r="F121" s="5">
        <v>1.27</v>
      </c>
      <c r="G121" t="s">
        <v>139</v>
      </c>
      <c r="H121" t="s">
        <v>130</v>
      </c>
      <c r="I121" t="s">
        <v>140</v>
      </c>
      <c r="J121" t="s">
        <v>132</v>
      </c>
      <c r="K121">
        <v>-5.8919072999999997</v>
      </c>
      <c r="L121">
        <v>106.0302341</v>
      </c>
      <c r="M121" t="s">
        <v>58</v>
      </c>
      <c r="N121" t="s">
        <v>128</v>
      </c>
      <c r="O121" t="s">
        <v>60</v>
      </c>
      <c r="P121" t="s">
        <v>61</v>
      </c>
      <c r="Q121" t="s">
        <v>71</v>
      </c>
      <c r="R121" t="s">
        <v>63</v>
      </c>
      <c r="S121">
        <v>1989</v>
      </c>
      <c r="T121">
        <v>30</v>
      </c>
      <c r="U121">
        <v>5</v>
      </c>
      <c r="V121">
        <v>2019</v>
      </c>
      <c r="W121">
        <v>5</v>
      </c>
      <c r="X121">
        <v>2027</v>
      </c>
      <c r="Y121" s="8">
        <v>119646616.66371502</v>
      </c>
      <c r="Z121" s="8">
        <v>0.29911654165928753</v>
      </c>
      <c r="AA121" s="8">
        <v>7.6582365471752016</v>
      </c>
      <c r="AB121">
        <v>400</v>
      </c>
      <c r="AC121" s="5">
        <v>0.29634615384615298</v>
      </c>
      <c r="AD121" s="5">
        <v>0.73402605516475306</v>
      </c>
      <c r="AE121" s="7">
        <v>2572027.2972972947</v>
      </c>
      <c r="AF121" s="6">
        <v>1.2148595380004299</v>
      </c>
      <c r="AG121" s="6">
        <v>55.194051448676397</v>
      </c>
      <c r="AH121" s="6">
        <v>43.3458669637375</v>
      </c>
      <c r="AI121" s="6">
        <v>0.217801095351357</v>
      </c>
      <c r="AJ121" s="6">
        <v>0.30045132266323099</v>
      </c>
      <c r="AK121" s="6">
        <v>5.1712328767123301</v>
      </c>
      <c r="AL121" s="6">
        <v>0.12999999999999901</v>
      </c>
      <c r="AM121" s="6">
        <v>43.743051531560397</v>
      </c>
      <c r="AN121" s="6">
        <v>48.947551163113062</v>
      </c>
      <c r="AO121" s="6">
        <v>52.95</v>
      </c>
      <c r="AP121" s="6">
        <v>9.2069484684396059</v>
      </c>
      <c r="AQ121" s="6">
        <v>4.0024488368869413</v>
      </c>
      <c r="AR121" s="7">
        <v>932090</v>
      </c>
      <c r="AS121" s="6">
        <v>53</v>
      </c>
      <c r="AT121" s="6">
        <v>158.24250000000001</v>
      </c>
      <c r="AU121" s="6">
        <v>94.405091870627601</v>
      </c>
      <c r="AV121" s="6">
        <v>189.9325</v>
      </c>
      <c r="AW121" s="6">
        <v>120.458118045841</v>
      </c>
      <c r="AX121" s="6">
        <v>8.0963094380694596</v>
      </c>
      <c r="AY121" s="7">
        <v>1835.0651379118826</v>
      </c>
      <c r="AZ121" s="7">
        <v>978.7014068863374</v>
      </c>
      <c r="BA121" s="7">
        <v>3578.3770189281709</v>
      </c>
      <c r="BB121" s="7">
        <v>5128.3953720844083</v>
      </c>
      <c r="BC121" s="6">
        <v>15.0384806545343</v>
      </c>
      <c r="BD121" s="6">
        <v>20.046080801014501</v>
      </c>
      <c r="BE121" s="6">
        <v>0.52</v>
      </c>
      <c r="BF121" s="6">
        <v>2.4729612490627</v>
      </c>
      <c r="BG121" s="6">
        <v>1.2859398495126</v>
      </c>
      <c r="BH121" s="6">
        <v>4.5629164383596104</v>
      </c>
      <c r="BI121" s="6">
        <v>6.8437811516437703</v>
      </c>
      <c r="BJ121">
        <v>520</v>
      </c>
      <c r="BK121" s="6">
        <v>3.1246518941190859</v>
      </c>
      <c r="BL121" s="6">
        <v>15.62325947059543</v>
      </c>
      <c r="BM121" s="6">
        <v>156.23259470595431</v>
      </c>
      <c r="BO121" s="8"/>
      <c r="BP121" s="8"/>
    </row>
    <row r="122" spans="1:68" x14ac:dyDescent="0.2">
      <c r="A122">
        <v>121</v>
      </c>
      <c r="B122" t="s">
        <v>51</v>
      </c>
      <c r="C122" t="s">
        <v>228</v>
      </c>
      <c r="D122" t="s">
        <v>96</v>
      </c>
      <c r="E122" s="5">
        <v>0.45</v>
      </c>
      <c r="F122" s="5">
        <v>0.15</v>
      </c>
      <c r="G122" t="s">
        <v>229</v>
      </c>
      <c r="H122" t="s">
        <v>230</v>
      </c>
      <c r="I122" t="s">
        <v>231</v>
      </c>
      <c r="J122" t="s">
        <v>232</v>
      </c>
      <c r="K122">
        <v>0.81615188599999999</v>
      </c>
      <c r="L122">
        <v>108.8461264</v>
      </c>
      <c r="M122" t="s">
        <v>58</v>
      </c>
      <c r="N122" t="s">
        <v>59</v>
      </c>
      <c r="O122" t="s">
        <v>178</v>
      </c>
      <c r="P122" t="s">
        <v>70</v>
      </c>
      <c r="Q122" t="s">
        <v>71</v>
      </c>
      <c r="R122" t="s">
        <v>63</v>
      </c>
      <c r="S122">
        <v>2020</v>
      </c>
      <c r="T122">
        <v>30</v>
      </c>
      <c r="U122">
        <v>28</v>
      </c>
      <c r="V122">
        <v>2050</v>
      </c>
      <c r="W122">
        <v>10</v>
      </c>
      <c r="X122">
        <v>2040</v>
      </c>
      <c r="Y122" s="8">
        <v>103031256.63843098</v>
      </c>
      <c r="Z122" s="8">
        <v>1.0303125663843098</v>
      </c>
      <c r="AA122" s="8">
        <v>16.515455608083954</v>
      </c>
      <c r="AB122">
        <v>100</v>
      </c>
      <c r="AC122" s="5">
        <v>0.355961538461538</v>
      </c>
      <c r="AD122" s="5">
        <v>0.78499450686047101</v>
      </c>
      <c r="AE122" s="7">
        <v>687655.18800977257</v>
      </c>
      <c r="AF122" s="6">
        <v>0.90720976027617495</v>
      </c>
      <c r="AG122" s="6">
        <v>55.194051448676397</v>
      </c>
      <c r="AH122" s="6">
        <v>32.8153386554986</v>
      </c>
      <c r="AI122" s="6">
        <v>0.217801095351357</v>
      </c>
      <c r="AJ122" s="6">
        <v>0.18617882143974401</v>
      </c>
      <c r="AK122" s="6">
        <v>5.1712328767123301</v>
      </c>
      <c r="AL122" s="6">
        <v>0.12999999999999901</v>
      </c>
      <c r="AM122" s="6">
        <v>33.144536974941097</v>
      </c>
      <c r="AN122" s="6">
        <v>38.30275035365068</v>
      </c>
      <c r="AO122" s="6">
        <v>47.984499999999997</v>
      </c>
      <c r="AP122" s="6">
        <v>14.8399630250589</v>
      </c>
      <c r="AQ122" s="6">
        <v>9.6817496463493171</v>
      </c>
      <c r="AR122" s="7">
        <v>1549999</v>
      </c>
      <c r="AS122" s="6">
        <v>53</v>
      </c>
      <c r="AT122" s="6">
        <v>158.24250000000001</v>
      </c>
      <c r="AU122" s="6">
        <v>138.055698530299</v>
      </c>
      <c r="AV122" s="6">
        <v>189.9325</v>
      </c>
      <c r="AW122" s="6">
        <v>172.95072194643501</v>
      </c>
      <c r="AX122" s="6">
        <v>33.279120702596003</v>
      </c>
      <c r="AY122" s="7">
        <v>490.62156678779434</v>
      </c>
      <c r="AZ122" s="7">
        <v>261.66483562015702</v>
      </c>
      <c r="BA122" s="7">
        <v>956.71205523619892</v>
      </c>
      <c r="BB122" s="7">
        <v>1371.1237386496227</v>
      </c>
      <c r="BC122" s="6">
        <v>15.0384806545343</v>
      </c>
      <c r="BD122" s="6">
        <v>12.4627640438502</v>
      </c>
      <c r="BE122" s="6">
        <v>0.52</v>
      </c>
      <c r="BF122" s="6">
        <v>1.2258622370413199</v>
      </c>
      <c r="BG122" s="6">
        <v>0.63744836326149101</v>
      </c>
      <c r="BH122" s="6">
        <v>9.1815638895844707</v>
      </c>
      <c r="BI122" s="6">
        <v>38.740007678462803</v>
      </c>
      <c r="BJ122">
        <v>130</v>
      </c>
      <c r="BK122" s="6">
        <v>0.6238474982670138</v>
      </c>
      <c r="BL122" s="6">
        <v>6.2384749826701382</v>
      </c>
      <c r="BM122" s="6">
        <v>62.38474982670138</v>
      </c>
      <c r="BO122" s="8"/>
      <c r="BP122" s="8"/>
    </row>
    <row r="123" spans="1:68" x14ac:dyDescent="0.2">
      <c r="A123">
        <v>122</v>
      </c>
      <c r="B123" t="s">
        <v>51</v>
      </c>
      <c r="C123" t="s">
        <v>283</v>
      </c>
      <c r="D123" t="s">
        <v>88</v>
      </c>
      <c r="E123" s="5">
        <v>0.35</v>
      </c>
      <c r="F123" s="5">
        <v>0.59</v>
      </c>
      <c r="G123" t="s">
        <v>294</v>
      </c>
      <c r="H123" t="s">
        <v>338</v>
      </c>
      <c r="I123" t="s">
        <v>342</v>
      </c>
      <c r="J123" t="s">
        <v>340</v>
      </c>
      <c r="K123">
        <v>4.1207099999999999</v>
      </c>
      <c r="L123">
        <v>98.258229999999998</v>
      </c>
      <c r="M123" t="s">
        <v>58</v>
      </c>
      <c r="N123" t="s">
        <v>59</v>
      </c>
      <c r="O123" t="s">
        <v>60</v>
      </c>
      <c r="P123" t="s">
        <v>70</v>
      </c>
      <c r="Q123" t="s">
        <v>71</v>
      </c>
      <c r="R123" t="s">
        <v>63</v>
      </c>
      <c r="S123">
        <v>2014</v>
      </c>
      <c r="T123">
        <v>30</v>
      </c>
      <c r="U123">
        <v>22</v>
      </c>
      <c r="V123">
        <v>2044</v>
      </c>
      <c r="W123">
        <v>10</v>
      </c>
      <c r="X123">
        <v>2034</v>
      </c>
      <c r="Y123" s="8">
        <v>218682503.8122696</v>
      </c>
      <c r="Z123" s="8">
        <v>0.99401138096486186</v>
      </c>
      <c r="AA123" s="8">
        <v>29.921512659459921</v>
      </c>
      <c r="AB123">
        <v>220</v>
      </c>
      <c r="AC123" s="5">
        <v>0.34699999999999898</v>
      </c>
      <c r="AD123" s="5">
        <v>0.42277691219569202</v>
      </c>
      <c r="AE123" s="7">
        <v>814775.66518353764</v>
      </c>
      <c r="AF123" s="6">
        <v>0.89700000000000002</v>
      </c>
      <c r="AG123" s="6">
        <v>55.194051448676397</v>
      </c>
      <c r="AH123" s="6">
        <v>32.988179540756803</v>
      </c>
      <c r="AI123" s="6">
        <v>0.217801095351357</v>
      </c>
      <c r="AJ123" s="6">
        <v>0.18822360370765601</v>
      </c>
      <c r="AK123" s="6">
        <v>5.1712328767123301</v>
      </c>
      <c r="AL123" s="6">
        <v>0.12999999999999901</v>
      </c>
      <c r="AM123" s="6">
        <v>33.318468760086702</v>
      </c>
      <c r="AN123" s="6">
        <v>38.477636021176792</v>
      </c>
      <c r="AO123" s="6">
        <v>60.016000000000005</v>
      </c>
      <c r="AP123" s="6">
        <v>26.697531239913303</v>
      </c>
      <c r="AQ123" s="6">
        <v>21.538363978823213</v>
      </c>
      <c r="AR123" s="7">
        <v>2020140.375</v>
      </c>
      <c r="AS123" s="6">
        <v>53</v>
      </c>
      <c r="AT123" s="6">
        <v>158.24250000000001</v>
      </c>
      <c r="AU123" s="6">
        <v>137.12019288819701</v>
      </c>
      <c r="AV123" s="6">
        <v>189.9325</v>
      </c>
      <c r="AW123" s="6">
        <v>171.82649368668001</v>
      </c>
      <c r="AX123" s="6">
        <v>32.634995891866502</v>
      </c>
      <c r="AY123" s="7">
        <v>581.31825426907653</v>
      </c>
      <c r="AZ123" s="7">
        <v>310.03640227684082</v>
      </c>
      <c r="BA123" s="7">
        <v>1133.5705958246992</v>
      </c>
      <c r="BB123" s="7">
        <v>1624.5907479306459</v>
      </c>
      <c r="BC123" s="6">
        <v>15.0384806545343</v>
      </c>
      <c r="BD123" s="6">
        <v>12.598521540422601</v>
      </c>
      <c r="BE123" s="6">
        <v>0.52</v>
      </c>
      <c r="BF123" s="6">
        <v>1.3800137392496299</v>
      </c>
      <c r="BG123" s="6">
        <v>0.71760714440981199</v>
      </c>
      <c r="BH123" s="6">
        <v>9.0839035749030597</v>
      </c>
      <c r="BI123" s="6">
        <v>49.194998144203801</v>
      </c>
      <c r="BJ123">
        <v>260</v>
      </c>
      <c r="BK123" s="6">
        <v>0.73085377166963317</v>
      </c>
      <c r="BL123" s="6">
        <v>7.3085377166963319</v>
      </c>
      <c r="BM123" s="6">
        <v>73.085377166963326</v>
      </c>
      <c r="BO123" s="8"/>
      <c r="BP123" s="8"/>
    </row>
    <row r="124" spans="1:68" x14ac:dyDescent="0.2">
      <c r="A124">
        <v>123</v>
      </c>
      <c r="B124" t="s">
        <v>51</v>
      </c>
      <c r="C124" t="s">
        <v>109</v>
      </c>
      <c r="D124" t="s">
        <v>53</v>
      </c>
      <c r="E124" s="5">
        <v>0.59</v>
      </c>
      <c r="F124" s="5">
        <v>1.27</v>
      </c>
      <c r="G124" t="s">
        <v>120</v>
      </c>
      <c r="H124" t="s">
        <v>117</v>
      </c>
      <c r="I124" t="s">
        <v>121</v>
      </c>
      <c r="J124" t="s">
        <v>119</v>
      </c>
      <c r="K124">
        <v>-6.0588744999999999</v>
      </c>
      <c r="L124">
        <v>106.4643002</v>
      </c>
      <c r="M124" t="s">
        <v>58</v>
      </c>
      <c r="N124" t="s">
        <v>59</v>
      </c>
      <c r="O124" t="s">
        <v>60</v>
      </c>
      <c r="P124" t="s">
        <v>70</v>
      </c>
      <c r="Q124" t="s">
        <v>71</v>
      </c>
      <c r="R124" t="s">
        <v>63</v>
      </c>
      <c r="S124">
        <v>2012</v>
      </c>
      <c r="T124">
        <v>30</v>
      </c>
      <c r="U124">
        <v>20</v>
      </c>
      <c r="V124">
        <v>2042</v>
      </c>
      <c r="W124">
        <v>10</v>
      </c>
      <c r="X124">
        <v>2032</v>
      </c>
      <c r="Y124" s="8">
        <v>576524098.00354052</v>
      </c>
      <c r="Z124" s="8">
        <v>1.8302352317572717</v>
      </c>
      <c r="AA124" s="8">
        <v>30.01886678551984</v>
      </c>
      <c r="AB124">
        <v>315</v>
      </c>
      <c r="AC124" s="5">
        <v>0.340576923076923</v>
      </c>
      <c r="AD124" s="5">
        <v>0.73402605516475306</v>
      </c>
      <c r="AE124" s="7">
        <v>2025471.4966216197</v>
      </c>
      <c r="AF124" s="6">
        <v>0.94819363451363603</v>
      </c>
      <c r="AG124" s="6">
        <v>55.194051448676397</v>
      </c>
      <c r="AH124" s="6">
        <v>34.252772454040198</v>
      </c>
      <c r="AI124" s="6">
        <v>0.217801095351357</v>
      </c>
      <c r="AJ124" s="6">
        <v>0.203529144617072</v>
      </c>
      <c r="AK124" s="6">
        <v>5.1712328767123301</v>
      </c>
      <c r="AL124" s="6">
        <v>0.12999999999999901</v>
      </c>
      <c r="AM124" s="6">
        <v>34.591045867762503</v>
      </c>
      <c r="AN124" s="6">
        <v>39.757534475369596</v>
      </c>
      <c r="AO124" s="6">
        <v>62.92</v>
      </c>
      <c r="AP124" s="6">
        <v>28.328954132237499</v>
      </c>
      <c r="AQ124" s="6">
        <v>23.162465524630406</v>
      </c>
      <c r="AR124" s="7">
        <v>1253133</v>
      </c>
      <c r="AS124" s="6">
        <v>53</v>
      </c>
      <c r="AT124" s="6">
        <v>158.24250000000001</v>
      </c>
      <c r="AU124" s="6">
        <v>130.57165339348001</v>
      </c>
      <c r="AV124" s="6">
        <v>189.9325</v>
      </c>
      <c r="AW124" s="6">
        <v>163.956895868396</v>
      </c>
      <c r="AX124" s="6">
        <v>28.267410614010299</v>
      </c>
      <c r="AY124" s="7">
        <v>1445.1137961056077</v>
      </c>
      <c r="AZ124" s="7">
        <v>770.72735792299079</v>
      </c>
      <c r="BA124" s="7">
        <v>2817.971902405935</v>
      </c>
      <c r="BB124" s="7">
        <v>4038.611355516472</v>
      </c>
      <c r="BC124" s="6">
        <v>15.0384806545343</v>
      </c>
      <c r="BD124" s="6">
        <v>13.614125627796099</v>
      </c>
      <c r="BE124" s="6">
        <v>0.52</v>
      </c>
      <c r="BF124" s="6">
        <v>2.7277280877139201</v>
      </c>
      <c r="BG124" s="6">
        <v>1.41841860561124</v>
      </c>
      <c r="BH124" s="6">
        <v>5.78491694784522</v>
      </c>
      <c r="BI124" s="6">
        <v>7.9719076534824396</v>
      </c>
      <c r="BJ124">
        <v>409.5</v>
      </c>
      <c r="BK124" s="6">
        <v>1.9205391799854272</v>
      </c>
      <c r="BL124" s="6">
        <v>19.205391799854272</v>
      </c>
      <c r="BM124" s="6">
        <v>192.05391799854272</v>
      </c>
      <c r="BO124" s="8"/>
      <c r="BP124" s="8"/>
    </row>
    <row r="125" spans="1:68" x14ac:dyDescent="0.2">
      <c r="A125">
        <v>124</v>
      </c>
      <c r="B125" t="s">
        <v>51</v>
      </c>
      <c r="C125" t="s">
        <v>150</v>
      </c>
      <c r="D125" t="s">
        <v>151</v>
      </c>
      <c r="E125" s="5">
        <v>0.4</v>
      </c>
      <c r="F125" s="5">
        <v>0.27</v>
      </c>
      <c r="G125" t="s">
        <v>484</v>
      </c>
      <c r="H125" t="s">
        <v>485</v>
      </c>
      <c r="I125" t="s">
        <v>488</v>
      </c>
      <c r="J125" t="s">
        <v>487</v>
      </c>
      <c r="K125">
        <v>-4.8167108450000002</v>
      </c>
      <c r="L125">
        <v>119.5016842</v>
      </c>
      <c r="M125" t="s">
        <v>58</v>
      </c>
      <c r="N125" t="s">
        <v>69</v>
      </c>
      <c r="O125" t="s">
        <v>69</v>
      </c>
      <c r="P125" t="s">
        <v>70</v>
      </c>
      <c r="Q125" t="s">
        <v>71</v>
      </c>
      <c r="R125" t="s">
        <v>63</v>
      </c>
      <c r="S125">
        <v>2013</v>
      </c>
      <c r="T125">
        <v>30</v>
      </c>
      <c r="U125">
        <v>21</v>
      </c>
      <c r="V125">
        <v>2043</v>
      </c>
      <c r="W125">
        <v>10</v>
      </c>
      <c r="X125">
        <v>2033</v>
      </c>
      <c r="Y125" s="8">
        <v>68780661.439941853</v>
      </c>
      <c r="Z125" s="8">
        <v>1.9651617554269101</v>
      </c>
      <c r="AA125" s="8">
        <v>36.07762179102135</v>
      </c>
      <c r="AB125">
        <v>35</v>
      </c>
      <c r="AC125" s="5">
        <v>0.34250000000000003</v>
      </c>
      <c r="AD125" s="5">
        <v>0.65948483401478297</v>
      </c>
      <c r="AE125" s="7">
        <v>202198.05010893245</v>
      </c>
      <c r="AF125" s="6">
        <v>0.94286927412786403</v>
      </c>
      <c r="AG125" s="6">
        <v>56.767961132673399</v>
      </c>
      <c r="AH125" s="6">
        <v>35.0122882323762</v>
      </c>
      <c r="AI125" s="6">
        <v>0.217801095351357</v>
      </c>
      <c r="AJ125" s="6">
        <v>0.20123069726389201</v>
      </c>
      <c r="AK125" s="6">
        <v>5.1712328767123301</v>
      </c>
      <c r="AL125" s="6">
        <v>0.12999999999999901</v>
      </c>
      <c r="AM125" s="6">
        <v>35.349382294944903</v>
      </c>
      <c r="AN125" s="6">
        <v>40.514751806352422</v>
      </c>
      <c r="AO125" s="6">
        <v>69.23</v>
      </c>
      <c r="AP125" s="6">
        <v>33.880617705055101</v>
      </c>
      <c r="AQ125" s="6">
        <v>28.715248193647582</v>
      </c>
      <c r="AR125" s="7">
        <v>1983083.585</v>
      </c>
      <c r="AS125" s="6">
        <v>53</v>
      </c>
      <c r="AT125" s="6">
        <v>158.24250000000001</v>
      </c>
      <c r="AU125" s="6">
        <v>130.508686841296</v>
      </c>
      <c r="AV125" s="6">
        <v>189.9325</v>
      </c>
      <c r="AW125" s="6">
        <v>164.08265193386501</v>
      </c>
      <c r="AX125" s="6">
        <v>27.1793253277723</v>
      </c>
      <c r="AY125" s="7">
        <v>144.26230744073376</v>
      </c>
      <c r="AZ125" s="7">
        <v>76.93989730172467</v>
      </c>
      <c r="BA125" s="7">
        <v>281.31149950943086</v>
      </c>
      <c r="BB125" s="7">
        <v>403.16506186103732</v>
      </c>
      <c r="BC125" s="6">
        <v>15.0384806545343</v>
      </c>
      <c r="BD125" s="6">
        <v>13.4616740238218</v>
      </c>
      <c r="BE125" s="6">
        <v>0.52</v>
      </c>
      <c r="BF125" s="6">
        <v>2.1902465468807102</v>
      </c>
      <c r="BG125" s="6">
        <v>1.13892820437797</v>
      </c>
      <c r="BH125" s="6">
        <v>13.805033110702301</v>
      </c>
      <c r="BI125" s="6">
        <v>31.0391484449312</v>
      </c>
      <c r="BJ125">
        <v>45.5</v>
      </c>
      <c r="BK125" s="6">
        <v>0.19064632873627863</v>
      </c>
      <c r="BL125" s="6">
        <v>1.9064632873627863</v>
      </c>
      <c r="BM125" s="6">
        <v>19.064632873627861</v>
      </c>
      <c r="BO125" s="8"/>
      <c r="BP125" s="8"/>
    </row>
    <row r="126" spans="1:68" x14ac:dyDescent="0.2">
      <c r="A126">
        <v>125</v>
      </c>
      <c r="B126" t="s">
        <v>51</v>
      </c>
      <c r="C126" t="s">
        <v>511</v>
      </c>
      <c r="D126" t="s">
        <v>511</v>
      </c>
      <c r="E126" s="5">
        <v>-0.01</v>
      </c>
      <c r="F126" s="5">
        <v>-0.01</v>
      </c>
      <c r="G126" t="s">
        <v>529</v>
      </c>
      <c r="H126" t="s">
        <v>530</v>
      </c>
      <c r="I126" t="s">
        <v>535</v>
      </c>
      <c r="J126" t="s">
        <v>532</v>
      </c>
      <c r="K126">
        <v>0.47889399999999999</v>
      </c>
      <c r="L126">
        <v>127.984206</v>
      </c>
      <c r="M126" t="s">
        <v>58</v>
      </c>
      <c r="N126" t="s">
        <v>69</v>
      </c>
      <c r="O126" t="s">
        <v>69</v>
      </c>
      <c r="P126" t="s">
        <v>70</v>
      </c>
      <c r="Q126" t="s">
        <v>62</v>
      </c>
      <c r="R126" t="s">
        <v>63</v>
      </c>
      <c r="S126">
        <v>2021</v>
      </c>
      <c r="T126">
        <v>25</v>
      </c>
      <c r="U126">
        <v>24</v>
      </c>
      <c r="V126">
        <v>2046</v>
      </c>
      <c r="W126">
        <v>10</v>
      </c>
      <c r="X126">
        <v>2036</v>
      </c>
      <c r="Y126" s="8">
        <v>1577083367.834213</v>
      </c>
      <c r="Z126" s="8">
        <v>6.3083334713368515</v>
      </c>
      <c r="AA126" s="8">
        <v>135.25147070132863</v>
      </c>
      <c r="AB126">
        <v>250</v>
      </c>
      <c r="AC126" s="5">
        <v>0.382083333333333</v>
      </c>
      <c r="AD126" s="5">
        <v>0.68569716242661305</v>
      </c>
      <c r="AE126" s="7">
        <v>1501676.7857142827</v>
      </c>
      <c r="AF126" s="6">
        <v>0.776490574329461</v>
      </c>
      <c r="AG126" s="6">
        <v>60.054887228102103</v>
      </c>
      <c r="AH126" s="6">
        <v>33.264694627528002</v>
      </c>
      <c r="AI126" s="6">
        <v>0.217801095351357</v>
      </c>
      <c r="AJ126" s="6">
        <v>0.17381320869304701</v>
      </c>
      <c r="AK126" s="6">
        <v>4.7031963470319598</v>
      </c>
      <c r="AL126" s="6">
        <v>0.12</v>
      </c>
      <c r="AM126" s="6">
        <v>33.556601989634501</v>
      </c>
      <c r="AN126" s="6">
        <v>38.261704183253009</v>
      </c>
      <c r="AO126" s="6">
        <v>138.46</v>
      </c>
      <c r="AP126" s="6">
        <v>104.90339801036551</v>
      </c>
      <c r="AQ126" s="6">
        <v>100.19829581674699</v>
      </c>
      <c r="AR126" s="7">
        <v>3980115</v>
      </c>
      <c r="AS126" s="6">
        <v>53</v>
      </c>
      <c r="AT126" s="6">
        <v>158.24250000000001</v>
      </c>
      <c r="AU126" s="6">
        <v>160.95469076174999</v>
      </c>
      <c r="AV126" s="6">
        <v>189.9325</v>
      </c>
      <c r="AW126" s="6">
        <v>201.68406109841001</v>
      </c>
      <c r="AX126" s="6">
        <v>43.700183312536097</v>
      </c>
      <c r="AY126" s="7">
        <v>1071.4018162915829</v>
      </c>
      <c r="AZ126" s="7">
        <v>571.41430202217759</v>
      </c>
      <c r="BA126" s="7">
        <v>2089.2335417685867</v>
      </c>
      <c r="BB126" s="7">
        <v>2994.2109425962108</v>
      </c>
      <c r="BC126" s="6">
        <v>15.0384806545343</v>
      </c>
      <c r="BD126" s="6">
        <v>11.443208332117701</v>
      </c>
      <c r="BE126" s="6">
        <v>0.47</v>
      </c>
      <c r="BF126" s="6">
        <v>0.80500000000000005</v>
      </c>
      <c r="BG126" s="6">
        <v>0.37835000000000002</v>
      </c>
      <c r="BH126" s="6">
        <v>0.92312451704565202</v>
      </c>
      <c r="BI126" s="6">
        <v>4.2815545790246299</v>
      </c>
      <c r="BJ126">
        <v>325</v>
      </c>
      <c r="BK126" s="6">
        <v>1.1660378697965024</v>
      </c>
      <c r="BL126" s="6">
        <v>11.660378697965024</v>
      </c>
      <c r="BM126" s="6">
        <v>116.60378697965024</v>
      </c>
      <c r="BO126" s="8"/>
      <c r="BP126" s="8"/>
    </row>
    <row r="127" spans="1:68" x14ac:dyDescent="0.2">
      <c r="A127">
        <v>126</v>
      </c>
      <c r="B127" t="s">
        <v>51</v>
      </c>
      <c r="C127" t="s">
        <v>180</v>
      </c>
      <c r="D127" t="s">
        <v>53</v>
      </c>
      <c r="E127" s="5">
        <v>0.59</v>
      </c>
      <c r="F127" s="5">
        <v>0.08</v>
      </c>
      <c r="G127" t="s">
        <v>181</v>
      </c>
      <c r="H127" t="s">
        <v>182</v>
      </c>
      <c r="I127" t="s">
        <v>183</v>
      </c>
      <c r="J127" t="s">
        <v>184</v>
      </c>
      <c r="K127">
        <v>-8.1962945000000005</v>
      </c>
      <c r="L127">
        <v>114.8515677</v>
      </c>
      <c r="M127" t="s">
        <v>58</v>
      </c>
      <c r="N127" t="s">
        <v>128</v>
      </c>
      <c r="O127" t="s">
        <v>60</v>
      </c>
      <c r="P127" t="s">
        <v>70</v>
      </c>
      <c r="Q127" t="s">
        <v>71</v>
      </c>
      <c r="R127" t="s">
        <v>63</v>
      </c>
      <c r="S127">
        <v>2015</v>
      </c>
      <c r="T127">
        <v>25</v>
      </c>
      <c r="U127">
        <v>18</v>
      </c>
      <c r="V127">
        <v>2040</v>
      </c>
      <c r="W127">
        <v>10</v>
      </c>
      <c r="X127">
        <v>2030</v>
      </c>
      <c r="Y127" s="8">
        <v>88820009.610915661</v>
      </c>
      <c r="Z127" s="8">
        <v>0.69937015441665884</v>
      </c>
      <c r="AA127" s="8">
        <v>22.831489100831078</v>
      </c>
      <c r="AB127">
        <v>127</v>
      </c>
      <c r="AC127" s="5">
        <v>0.34634615384615303</v>
      </c>
      <c r="AD127" s="5">
        <v>0.37503123414510298</v>
      </c>
      <c r="AE127" s="7">
        <v>417229.74861110997</v>
      </c>
      <c r="AF127" s="6">
        <v>0.93239795419318205</v>
      </c>
      <c r="AG127" s="6">
        <v>54.131969312638098</v>
      </c>
      <c r="AH127" s="6">
        <v>33.074317186157501</v>
      </c>
      <c r="AI127" s="6">
        <v>0.217801095351357</v>
      </c>
      <c r="AJ127" s="6">
        <v>0.19674908504366601</v>
      </c>
      <c r="AK127" s="6">
        <v>5.1712328767123301</v>
      </c>
      <c r="AL127" s="6">
        <v>0.12999999999999901</v>
      </c>
      <c r="AM127" s="6">
        <v>33.409092166278803</v>
      </c>
      <c r="AN127" s="6">
        <v>38.572299147913498</v>
      </c>
      <c r="AO127" s="6">
        <v>54.559100000000001</v>
      </c>
      <c r="AP127" s="6">
        <v>21.150007833721197</v>
      </c>
      <c r="AQ127" s="6">
        <v>15.986800852086503</v>
      </c>
      <c r="AR127" s="7">
        <v>1471481</v>
      </c>
      <c r="AS127" s="6">
        <v>53</v>
      </c>
      <c r="AT127" s="6">
        <v>158.24250000000001</v>
      </c>
      <c r="AU127" s="6">
        <v>134.05194435629301</v>
      </c>
      <c r="AV127" s="6">
        <v>189.9325</v>
      </c>
      <c r="AW127" s="6">
        <v>168.003354684166</v>
      </c>
      <c r="AX127" s="6">
        <v>31.265494078538602</v>
      </c>
      <c r="AY127" s="7">
        <v>297.68104210267546</v>
      </c>
      <c r="AZ127" s="7">
        <v>158.76322245476027</v>
      </c>
      <c r="BA127" s="7">
        <v>580.47803210021709</v>
      </c>
      <c r="BB127" s="7">
        <v>831.91928566294382</v>
      </c>
      <c r="BC127" s="6">
        <v>15.0384806545343</v>
      </c>
      <c r="BD127" s="6">
        <v>13.1643541298053</v>
      </c>
      <c r="BE127" s="6">
        <v>0.52</v>
      </c>
      <c r="BF127" s="6">
        <v>6.7846716466098602</v>
      </c>
      <c r="BG127" s="6">
        <v>3.52802925623712</v>
      </c>
      <c r="BH127" s="6">
        <v>15.4248940198889</v>
      </c>
      <c r="BI127" s="6">
        <v>19.957562082524198</v>
      </c>
      <c r="BJ127">
        <v>165.1</v>
      </c>
      <c r="BK127" s="6">
        <v>0.38902416403353457</v>
      </c>
      <c r="BL127" s="6">
        <v>3.8902416403353457</v>
      </c>
      <c r="BM127" s="6">
        <v>38.902416403353456</v>
      </c>
      <c r="BO127" s="8"/>
      <c r="BP127" s="8"/>
    </row>
    <row r="128" spans="1:68" ht="15" customHeight="1" x14ac:dyDescent="0.2">
      <c r="A128">
        <v>127</v>
      </c>
      <c r="B128" t="s">
        <v>51</v>
      </c>
      <c r="C128" t="s">
        <v>180</v>
      </c>
      <c r="D128" t="s">
        <v>53</v>
      </c>
      <c r="E128" s="5">
        <v>0.59</v>
      </c>
      <c r="F128" s="5">
        <v>0.08</v>
      </c>
      <c r="G128" t="s">
        <v>185</v>
      </c>
      <c r="H128" t="s">
        <v>182</v>
      </c>
      <c r="I128" t="s">
        <v>186</v>
      </c>
      <c r="J128" t="s">
        <v>184</v>
      </c>
      <c r="K128">
        <v>-8.1962945000000005</v>
      </c>
      <c r="L128">
        <v>114.8515677</v>
      </c>
      <c r="M128" t="s">
        <v>58</v>
      </c>
      <c r="N128" t="s">
        <v>128</v>
      </c>
      <c r="O128" t="s">
        <v>60</v>
      </c>
      <c r="P128" t="s">
        <v>70</v>
      </c>
      <c r="Q128" t="s">
        <v>71</v>
      </c>
      <c r="R128" t="s">
        <v>63</v>
      </c>
      <c r="S128">
        <v>2015</v>
      </c>
      <c r="T128">
        <v>25</v>
      </c>
      <c r="U128">
        <v>18</v>
      </c>
      <c r="V128">
        <v>2040</v>
      </c>
      <c r="W128">
        <v>10</v>
      </c>
      <c r="X128">
        <v>2030</v>
      </c>
      <c r="Y128" s="8">
        <v>88820009.610915661</v>
      </c>
      <c r="Z128" s="8">
        <v>0.69937015441665884</v>
      </c>
      <c r="AA128" s="8">
        <v>22.831489100831078</v>
      </c>
      <c r="AB128">
        <v>127</v>
      </c>
      <c r="AC128" s="5">
        <v>0.34634615384615303</v>
      </c>
      <c r="AD128" s="5">
        <v>0.37503123414510298</v>
      </c>
      <c r="AE128" s="7">
        <v>417229.74861110997</v>
      </c>
      <c r="AF128" s="6">
        <v>0.93239795419318205</v>
      </c>
      <c r="AG128" s="6">
        <v>54.131969312638098</v>
      </c>
      <c r="AH128" s="6">
        <v>33.074317186157501</v>
      </c>
      <c r="AI128" s="6">
        <v>0.217801095351357</v>
      </c>
      <c r="AJ128" s="6">
        <v>0.19674908504366601</v>
      </c>
      <c r="AK128" s="6">
        <v>5.1712328767123301</v>
      </c>
      <c r="AL128" s="6">
        <v>0.12999999999999901</v>
      </c>
      <c r="AM128" s="6">
        <v>33.409092166278803</v>
      </c>
      <c r="AN128" s="6">
        <v>38.572299147913498</v>
      </c>
      <c r="AO128" s="6">
        <v>54.559100000000001</v>
      </c>
      <c r="AP128" s="6">
        <v>21.150007833721197</v>
      </c>
      <c r="AQ128" s="6">
        <v>15.986800852086503</v>
      </c>
      <c r="AR128" s="7">
        <v>1471481</v>
      </c>
      <c r="AS128" s="6">
        <v>53</v>
      </c>
      <c r="AT128" s="6">
        <v>158.24250000000001</v>
      </c>
      <c r="AU128" s="6">
        <v>134.05194435629301</v>
      </c>
      <c r="AV128" s="6">
        <v>189.9325</v>
      </c>
      <c r="AW128" s="6">
        <v>168.003354684166</v>
      </c>
      <c r="AX128" s="6">
        <v>31.265494078538602</v>
      </c>
      <c r="AY128" s="7">
        <v>297.68104210267546</v>
      </c>
      <c r="AZ128" s="7">
        <v>158.76322245476027</v>
      </c>
      <c r="BA128" s="7">
        <v>580.47803210021709</v>
      </c>
      <c r="BB128" s="7">
        <v>831.91928566294382</v>
      </c>
      <c r="BC128" s="6">
        <v>15.0384806545343</v>
      </c>
      <c r="BD128" s="6">
        <v>13.1643541298053</v>
      </c>
      <c r="BE128" s="6">
        <v>0.52</v>
      </c>
      <c r="BF128" s="6">
        <v>6.7846716466098602</v>
      </c>
      <c r="BG128" s="6">
        <v>3.52802925623712</v>
      </c>
      <c r="BH128" s="6">
        <v>15.4248940198889</v>
      </c>
      <c r="BI128" s="6">
        <v>19.957562082524198</v>
      </c>
      <c r="BJ128">
        <v>165.1</v>
      </c>
      <c r="BK128" s="6">
        <v>0.38902416403353457</v>
      </c>
      <c r="BL128" s="6">
        <v>3.8902416403353457</v>
      </c>
      <c r="BM128" s="6">
        <v>38.902416403353456</v>
      </c>
      <c r="BO128" s="8"/>
      <c r="BP128" s="8"/>
    </row>
    <row r="129" spans="1:68" x14ac:dyDescent="0.2">
      <c r="A129">
        <v>128</v>
      </c>
      <c r="B129" t="s">
        <v>51</v>
      </c>
      <c r="C129" t="s">
        <v>180</v>
      </c>
      <c r="D129" t="s">
        <v>53</v>
      </c>
      <c r="E129" s="5">
        <v>0.59</v>
      </c>
      <c r="F129" s="5">
        <v>0.08</v>
      </c>
      <c r="G129" t="s">
        <v>187</v>
      </c>
      <c r="H129" t="s">
        <v>182</v>
      </c>
      <c r="I129" t="s">
        <v>188</v>
      </c>
      <c r="J129" t="s">
        <v>184</v>
      </c>
      <c r="K129">
        <v>-8.1962945000000005</v>
      </c>
      <c r="L129">
        <v>114.8515677</v>
      </c>
      <c r="M129" t="s">
        <v>58</v>
      </c>
      <c r="N129" t="s">
        <v>128</v>
      </c>
      <c r="O129" t="s">
        <v>60</v>
      </c>
      <c r="P129" t="s">
        <v>70</v>
      </c>
      <c r="Q129" t="s">
        <v>71</v>
      </c>
      <c r="R129" t="s">
        <v>63</v>
      </c>
      <c r="S129">
        <v>2015</v>
      </c>
      <c r="T129">
        <v>25</v>
      </c>
      <c r="U129">
        <v>18</v>
      </c>
      <c r="V129">
        <v>2040</v>
      </c>
      <c r="W129">
        <v>10</v>
      </c>
      <c r="X129">
        <v>2030</v>
      </c>
      <c r="Y129" s="8">
        <v>88820009.610915661</v>
      </c>
      <c r="Z129" s="8">
        <v>0.69937015441665884</v>
      </c>
      <c r="AA129" s="8">
        <v>22.831489100831078</v>
      </c>
      <c r="AB129">
        <v>127</v>
      </c>
      <c r="AC129" s="5">
        <v>0.34634615384615303</v>
      </c>
      <c r="AD129" s="5">
        <v>0.37503123414510298</v>
      </c>
      <c r="AE129" s="7">
        <v>417229.74861110997</v>
      </c>
      <c r="AF129" s="6">
        <v>0.93239795419318205</v>
      </c>
      <c r="AG129" s="6">
        <v>54.131969312638098</v>
      </c>
      <c r="AH129" s="6">
        <v>33.074317186157501</v>
      </c>
      <c r="AI129" s="6">
        <v>0.217801095351357</v>
      </c>
      <c r="AJ129" s="6">
        <v>0.19674908504366601</v>
      </c>
      <c r="AK129" s="6">
        <v>5.1712328767123301</v>
      </c>
      <c r="AL129" s="6">
        <v>0.12999999999999901</v>
      </c>
      <c r="AM129" s="6">
        <v>33.409092166278803</v>
      </c>
      <c r="AN129" s="6">
        <v>38.572299147913498</v>
      </c>
      <c r="AO129" s="6">
        <v>54.559100000000001</v>
      </c>
      <c r="AP129" s="6">
        <v>21.150007833721197</v>
      </c>
      <c r="AQ129" s="6">
        <v>15.986800852086503</v>
      </c>
      <c r="AR129" s="7">
        <v>1471481</v>
      </c>
      <c r="AS129" s="6">
        <v>53</v>
      </c>
      <c r="AT129" s="6">
        <v>158.24250000000001</v>
      </c>
      <c r="AU129" s="6">
        <v>134.05194435629301</v>
      </c>
      <c r="AV129" s="6">
        <v>189.9325</v>
      </c>
      <c r="AW129" s="6">
        <v>168.003354684166</v>
      </c>
      <c r="AX129" s="6">
        <v>31.265494078538602</v>
      </c>
      <c r="AY129" s="7">
        <v>297.68104210267546</v>
      </c>
      <c r="AZ129" s="7">
        <v>158.76322245476027</v>
      </c>
      <c r="BA129" s="7">
        <v>580.47803210021709</v>
      </c>
      <c r="BB129" s="7">
        <v>831.91928566294382</v>
      </c>
      <c r="BC129" s="6">
        <v>15.0384806545343</v>
      </c>
      <c r="BD129" s="6">
        <v>13.1643541298053</v>
      </c>
      <c r="BE129" s="6">
        <v>0.52</v>
      </c>
      <c r="BF129" s="6">
        <v>6.7846716466098602</v>
      </c>
      <c r="BG129" s="6">
        <v>3.52802925623712</v>
      </c>
      <c r="BH129" s="6">
        <v>15.4248940198889</v>
      </c>
      <c r="BI129" s="6">
        <v>19.957562082524198</v>
      </c>
      <c r="BJ129">
        <v>165.1</v>
      </c>
      <c r="BK129" s="6">
        <v>0.38902416403353457</v>
      </c>
      <c r="BL129" s="6">
        <v>3.8902416403353457</v>
      </c>
      <c r="BM129" s="6">
        <v>38.902416403353456</v>
      </c>
      <c r="BO129" s="8"/>
      <c r="BP129" s="8"/>
    </row>
    <row r="130" spans="1:68" x14ac:dyDescent="0.2">
      <c r="A130">
        <v>129</v>
      </c>
      <c r="B130" t="s">
        <v>51</v>
      </c>
      <c r="C130" t="s">
        <v>109</v>
      </c>
      <c r="D130" t="s">
        <v>53</v>
      </c>
      <c r="E130" s="5">
        <v>0.59</v>
      </c>
      <c r="F130" s="5">
        <v>1.27</v>
      </c>
      <c r="G130" t="s">
        <v>110</v>
      </c>
      <c r="H130" t="s">
        <v>111</v>
      </c>
      <c r="I130" t="s">
        <v>112</v>
      </c>
      <c r="J130" t="s">
        <v>113</v>
      </c>
      <c r="K130">
        <v>-6.3921787999999999</v>
      </c>
      <c r="L130">
        <v>105.82777969999999</v>
      </c>
      <c r="M130" t="s">
        <v>58</v>
      </c>
      <c r="N130" t="s">
        <v>59</v>
      </c>
      <c r="O130" t="s">
        <v>60</v>
      </c>
      <c r="P130" t="s">
        <v>70</v>
      </c>
      <c r="Q130" t="s">
        <v>71</v>
      </c>
      <c r="R130" t="s">
        <v>63</v>
      </c>
      <c r="S130">
        <v>2009</v>
      </c>
      <c r="T130">
        <v>30</v>
      </c>
      <c r="U130">
        <v>17</v>
      </c>
      <c r="V130">
        <v>2039</v>
      </c>
      <c r="W130">
        <v>10</v>
      </c>
      <c r="X130">
        <v>2029</v>
      </c>
      <c r="Y130" s="8">
        <v>537877122.72024226</v>
      </c>
      <c r="Z130" s="8">
        <v>1.7929237424008075</v>
      </c>
      <c r="AA130" s="8">
        <v>28.908716418724634</v>
      </c>
      <c r="AB130">
        <v>300</v>
      </c>
      <c r="AC130" s="5">
        <v>0.33480769230769097</v>
      </c>
      <c r="AD130" s="5">
        <v>0.73402605516475306</v>
      </c>
      <c r="AE130" s="7">
        <v>1929020.4729729709</v>
      </c>
      <c r="AF130" s="6">
        <v>0.964533746838383</v>
      </c>
      <c r="AG130" s="6">
        <v>55.194051448676397</v>
      </c>
      <c r="AH130" s="6">
        <v>34.825901631097501</v>
      </c>
      <c r="AI130" s="6">
        <v>0.217801095351357</v>
      </c>
      <c r="AJ130" s="6">
        <v>0.210665805261748</v>
      </c>
      <c r="AK130" s="6">
        <v>5.1712328767123301</v>
      </c>
      <c r="AL130" s="6">
        <v>0.12999999999999901</v>
      </c>
      <c r="AM130" s="6">
        <v>35.167795092567097</v>
      </c>
      <c r="AN130" s="6">
        <v>40.337800313071583</v>
      </c>
      <c r="AO130" s="6">
        <v>62.92</v>
      </c>
      <c r="AP130" s="6">
        <v>27.752204907432905</v>
      </c>
      <c r="AQ130" s="6">
        <v>22.582199686928419</v>
      </c>
      <c r="AR130" s="7">
        <v>1140767</v>
      </c>
      <c r="AS130" s="6">
        <v>53</v>
      </c>
      <c r="AT130" s="6">
        <v>158.24250000000001</v>
      </c>
      <c r="AU130" s="6">
        <v>127.765136467172</v>
      </c>
      <c r="AV130" s="6">
        <v>189.9325</v>
      </c>
      <c r="AW130" s="6">
        <v>160.584211089132</v>
      </c>
      <c r="AX130" s="6">
        <v>26.468055158726202</v>
      </c>
      <c r="AY130" s="7">
        <v>1376.2988534339117</v>
      </c>
      <c r="AZ130" s="7">
        <v>734.02605516475307</v>
      </c>
      <c r="BA130" s="7">
        <v>2683.782764196128</v>
      </c>
      <c r="BB130" s="7">
        <v>3846.2965290633065</v>
      </c>
      <c r="BC130" s="6">
        <v>15.0384806545343</v>
      </c>
      <c r="BD130" s="6">
        <v>14.0873483629244</v>
      </c>
      <c r="BE130" s="6">
        <v>0.52</v>
      </c>
      <c r="BF130" s="6">
        <v>2.09418131742683</v>
      </c>
      <c r="BG130" s="6">
        <v>1.0889742850619499</v>
      </c>
      <c r="BH130" s="6">
        <v>4.0152427782119</v>
      </c>
      <c r="BI130" s="6">
        <v>5.91412470081407</v>
      </c>
      <c r="BJ130">
        <v>390</v>
      </c>
      <c r="BK130" s="6">
        <v>1.8606053445245696</v>
      </c>
      <c r="BL130" s="6">
        <v>18.606053445245696</v>
      </c>
      <c r="BM130" s="6">
        <v>186.06053445245695</v>
      </c>
      <c r="BO130" s="8"/>
      <c r="BP130" s="8"/>
    </row>
    <row r="131" spans="1:68" x14ac:dyDescent="0.2">
      <c r="A131">
        <v>130</v>
      </c>
      <c r="B131" t="s">
        <v>51</v>
      </c>
      <c r="C131" t="s">
        <v>109</v>
      </c>
      <c r="D131" t="s">
        <v>53</v>
      </c>
      <c r="E131" s="5">
        <v>0.59</v>
      </c>
      <c r="F131" s="5">
        <v>1.27</v>
      </c>
      <c r="G131" t="s">
        <v>114</v>
      </c>
      <c r="H131" t="s">
        <v>111</v>
      </c>
      <c r="I131" t="s">
        <v>115</v>
      </c>
      <c r="J131" t="s">
        <v>113</v>
      </c>
      <c r="K131">
        <v>-6.3921787999999999</v>
      </c>
      <c r="L131">
        <v>105.82777969999999</v>
      </c>
      <c r="M131" t="s">
        <v>58</v>
      </c>
      <c r="N131" t="s">
        <v>59</v>
      </c>
      <c r="O131" t="s">
        <v>60</v>
      </c>
      <c r="P131" t="s">
        <v>70</v>
      </c>
      <c r="Q131" t="s">
        <v>71</v>
      </c>
      <c r="R131" t="s">
        <v>63</v>
      </c>
      <c r="S131">
        <v>2010</v>
      </c>
      <c r="T131">
        <v>30</v>
      </c>
      <c r="U131">
        <v>18</v>
      </c>
      <c r="V131">
        <v>2040</v>
      </c>
      <c r="W131">
        <v>10</v>
      </c>
      <c r="X131">
        <v>2030</v>
      </c>
      <c r="Y131" s="8">
        <v>541651200.47744834</v>
      </c>
      <c r="Z131" s="8">
        <v>1.8055040015914945</v>
      </c>
      <c r="AA131" s="8">
        <v>29.27878326762908</v>
      </c>
      <c r="AB131">
        <v>300</v>
      </c>
      <c r="AC131" s="5">
        <v>0.336730769230769</v>
      </c>
      <c r="AD131" s="5">
        <v>0.73402605516475306</v>
      </c>
      <c r="AE131" s="7">
        <v>1929020.4729729709</v>
      </c>
      <c r="AF131" s="6">
        <v>0.95902482263733502</v>
      </c>
      <c r="AG131" s="6">
        <v>55.194051448676397</v>
      </c>
      <c r="AH131" s="6">
        <v>34.632674299588999</v>
      </c>
      <c r="AI131" s="6">
        <v>0.217801095351357</v>
      </c>
      <c r="AJ131" s="6">
        <v>0.208245770136055</v>
      </c>
      <c r="AK131" s="6">
        <v>5.1712328767123301</v>
      </c>
      <c r="AL131" s="6">
        <v>0.12999999999999901</v>
      </c>
      <c r="AM131" s="6">
        <v>34.973347176603099</v>
      </c>
      <c r="AN131" s="6">
        <v>40.142152946437378</v>
      </c>
      <c r="AO131" s="6">
        <v>62.92</v>
      </c>
      <c r="AP131" s="6">
        <v>27.946652823396903</v>
      </c>
      <c r="AQ131" s="6">
        <v>22.777847053562624</v>
      </c>
      <c r="AR131" s="7">
        <v>1164048</v>
      </c>
      <c r="AS131" s="6">
        <v>53</v>
      </c>
      <c r="AT131" s="6">
        <v>158.24250000000001</v>
      </c>
      <c r="AU131" s="6">
        <v>128.70064210927501</v>
      </c>
      <c r="AV131" s="6">
        <v>189.9325</v>
      </c>
      <c r="AW131" s="6">
        <v>161.708439348886</v>
      </c>
      <c r="AX131" s="6">
        <v>27.063178178611601</v>
      </c>
      <c r="AY131" s="7">
        <v>1376.2988534339117</v>
      </c>
      <c r="AZ131" s="7">
        <v>734.02605516475307</v>
      </c>
      <c r="BA131" s="7">
        <v>2683.782764196128</v>
      </c>
      <c r="BB131" s="7">
        <v>3846.2965290633065</v>
      </c>
      <c r="BC131" s="6">
        <v>15.0384806545343</v>
      </c>
      <c r="BD131" s="6">
        <v>13.926902264537</v>
      </c>
      <c r="BE131" s="6">
        <v>0.52</v>
      </c>
      <c r="BF131" s="6">
        <v>2.09418131742683</v>
      </c>
      <c r="BG131" s="6">
        <v>1.0889742850619499</v>
      </c>
      <c r="BH131" s="6">
        <v>4.0152427782119</v>
      </c>
      <c r="BI131" s="6">
        <v>5.91412470081407</v>
      </c>
      <c r="BJ131">
        <v>390</v>
      </c>
      <c r="BK131" s="6">
        <v>1.8499785169566914</v>
      </c>
      <c r="BL131" s="6">
        <v>18.499785169566913</v>
      </c>
      <c r="BM131" s="6">
        <v>184.99785169566911</v>
      </c>
      <c r="BO131" s="8"/>
      <c r="BP131" s="8"/>
    </row>
    <row r="132" spans="1:68" x14ac:dyDescent="0.2">
      <c r="A132">
        <v>131</v>
      </c>
      <c r="B132" t="s">
        <v>51</v>
      </c>
      <c r="C132" t="s">
        <v>228</v>
      </c>
      <c r="D132" t="s">
        <v>96</v>
      </c>
      <c r="E132" s="5">
        <v>0.45</v>
      </c>
      <c r="F132" s="5">
        <v>0.15</v>
      </c>
      <c r="G132" t="s">
        <v>229</v>
      </c>
      <c r="H132" t="s">
        <v>230</v>
      </c>
      <c r="I132" t="s">
        <v>491</v>
      </c>
      <c r="J132" t="s">
        <v>232</v>
      </c>
      <c r="K132">
        <v>0.81615188599999999</v>
      </c>
      <c r="L132">
        <v>108.8461264</v>
      </c>
      <c r="M132" t="s">
        <v>58</v>
      </c>
      <c r="N132" t="s">
        <v>59</v>
      </c>
      <c r="O132" t="s">
        <v>178</v>
      </c>
      <c r="P132" t="s">
        <v>70</v>
      </c>
      <c r="Q132" t="s">
        <v>71</v>
      </c>
      <c r="R132" t="s">
        <v>63</v>
      </c>
      <c r="S132">
        <v>2021</v>
      </c>
      <c r="T132">
        <v>30</v>
      </c>
      <c r="U132">
        <v>29</v>
      </c>
      <c r="V132">
        <v>2051</v>
      </c>
      <c r="W132">
        <v>10</v>
      </c>
      <c r="X132">
        <v>2041</v>
      </c>
      <c r="Y132" s="8">
        <v>104220854.01374482</v>
      </c>
      <c r="Z132" s="8">
        <v>1.0422085401374481</v>
      </c>
      <c r="AA132" s="8">
        <v>16.796404072711564</v>
      </c>
      <c r="AB132">
        <v>100</v>
      </c>
      <c r="AC132" s="5">
        <v>0.35788461538461502</v>
      </c>
      <c r="AD132" s="5">
        <v>0.78499450686047101</v>
      </c>
      <c r="AE132" s="7">
        <v>687655.18800977257</v>
      </c>
      <c r="AF132" s="6">
        <v>0.90233455646330596</v>
      </c>
      <c r="AG132" s="6">
        <v>55.194051448676397</v>
      </c>
      <c r="AH132" s="6">
        <v>32.6443570013071</v>
      </c>
      <c r="AI132" s="6">
        <v>0.217801095351357</v>
      </c>
      <c r="AJ132" s="6">
        <v>0.184167179564244</v>
      </c>
      <c r="AK132" s="6">
        <v>5.1712328767123301</v>
      </c>
      <c r="AL132" s="6">
        <v>0.12999999999999901</v>
      </c>
      <c r="AM132" s="6">
        <v>32.9724762399293</v>
      </c>
      <c r="AN132" s="6">
        <v>38.129757057583674</v>
      </c>
      <c r="AO132" s="6">
        <v>47.984499999999997</v>
      </c>
      <c r="AP132" s="6">
        <v>15.012023760070697</v>
      </c>
      <c r="AQ132" s="6">
        <v>9.8547429424163226</v>
      </c>
      <c r="AR132" s="7">
        <v>1635249</v>
      </c>
      <c r="AS132" s="6">
        <v>53</v>
      </c>
      <c r="AT132" s="6">
        <v>158.24250000000001</v>
      </c>
      <c r="AU132" s="6">
        <v>138.99120417240201</v>
      </c>
      <c r="AV132" s="6">
        <v>189.9325</v>
      </c>
      <c r="AW132" s="6">
        <v>174.07495020619001</v>
      </c>
      <c r="AX132" s="6">
        <v>33.928475916224897</v>
      </c>
      <c r="AY132" s="7">
        <v>490.62156678779434</v>
      </c>
      <c r="AZ132" s="7">
        <v>261.66483562015702</v>
      </c>
      <c r="BA132" s="7">
        <v>956.71205523619892</v>
      </c>
      <c r="BB132" s="7">
        <v>1371.1237386496227</v>
      </c>
      <c r="BC132" s="6">
        <v>15.0384806545343</v>
      </c>
      <c r="BD132" s="6">
        <v>12.329189176962499</v>
      </c>
      <c r="BE132" s="6">
        <v>0.52</v>
      </c>
      <c r="BF132" s="6">
        <v>1.2258622370413199</v>
      </c>
      <c r="BG132" s="6">
        <v>0.63744836326149101</v>
      </c>
      <c r="BH132" s="6">
        <v>1.6843796843730501</v>
      </c>
      <c r="BI132" s="6">
        <v>8.7078509125833499</v>
      </c>
      <c r="BJ132">
        <v>130</v>
      </c>
      <c r="BK132" s="6">
        <v>0.62049503907248937</v>
      </c>
      <c r="BL132" s="6">
        <v>6.2049503907248935</v>
      </c>
      <c r="BM132" s="6">
        <v>62.049503907248933</v>
      </c>
      <c r="BO132" s="8"/>
      <c r="BP132" s="8"/>
    </row>
    <row r="133" spans="1:68" x14ac:dyDescent="0.2">
      <c r="A133">
        <v>132</v>
      </c>
      <c r="B133" t="s">
        <v>51</v>
      </c>
      <c r="C133" t="s">
        <v>283</v>
      </c>
      <c r="D133" t="s">
        <v>88</v>
      </c>
      <c r="E133" s="5">
        <v>0.35</v>
      </c>
      <c r="F133" s="5">
        <v>0.59</v>
      </c>
      <c r="G133" t="s">
        <v>267</v>
      </c>
      <c r="H133" t="s">
        <v>285</v>
      </c>
      <c r="I133" t="s">
        <v>288</v>
      </c>
      <c r="J133" t="s">
        <v>287</v>
      </c>
      <c r="K133">
        <v>1.7518502</v>
      </c>
      <c r="L133">
        <v>98.731285600000007</v>
      </c>
      <c r="M133" t="s">
        <v>101</v>
      </c>
      <c r="N133" t="s">
        <v>59</v>
      </c>
      <c r="O133" t="s">
        <v>60</v>
      </c>
      <c r="P133" t="s">
        <v>101</v>
      </c>
      <c r="Q133" t="s">
        <v>71</v>
      </c>
      <c r="R133" t="s">
        <v>63</v>
      </c>
      <c r="S133">
        <v>2008</v>
      </c>
      <c r="T133">
        <v>30</v>
      </c>
      <c r="U133">
        <v>16</v>
      </c>
      <c r="V133">
        <v>2038</v>
      </c>
      <c r="W133">
        <v>10</v>
      </c>
      <c r="X133">
        <v>2028</v>
      </c>
      <c r="Y133" s="8">
        <v>70975384.456983984</v>
      </c>
      <c r="Z133" s="8">
        <v>0.61717725614768681</v>
      </c>
      <c r="AA133" s="8">
        <v>12.630129950564518</v>
      </c>
      <c r="AB133">
        <v>115</v>
      </c>
      <c r="AC133" s="5">
        <v>0.332884615384615</v>
      </c>
      <c r="AD133" s="5">
        <v>0.42277691219569102</v>
      </c>
      <c r="AE133" s="7">
        <v>425905.46134593914</v>
      </c>
      <c r="AF133" s="6">
        <v>1.3194311277227899</v>
      </c>
      <c r="AG133" s="6">
        <v>55.194051448676397</v>
      </c>
      <c r="AH133" s="6">
        <v>45.965539938228197</v>
      </c>
      <c r="AI133" s="6">
        <v>0.217801095351357</v>
      </c>
      <c r="AJ133" s="6">
        <v>0.28987345781307899</v>
      </c>
      <c r="AK133" s="6">
        <v>3.6039861151566099</v>
      </c>
      <c r="AL133" s="6">
        <v>3.4961424951266902</v>
      </c>
      <c r="AM133" s="6">
        <v>46.385413396041201</v>
      </c>
      <c r="AN133" s="6">
        <v>53.355542006324576</v>
      </c>
      <c r="AO133" s="6">
        <v>62.92</v>
      </c>
      <c r="AP133" s="6">
        <v>16.5345866039588</v>
      </c>
      <c r="AQ133" s="6">
        <v>9.5644579936754255</v>
      </c>
      <c r="AR133" s="7">
        <v>1618629.179</v>
      </c>
      <c r="AS133" s="6">
        <v>53</v>
      </c>
      <c r="AT133" s="6">
        <v>158.24250000000001</v>
      </c>
      <c r="AU133" s="6">
        <v>84.905696729558898</v>
      </c>
      <c r="AV133" s="6">
        <v>189.9325</v>
      </c>
      <c r="AW133" s="6">
        <v>108.897029309774</v>
      </c>
      <c r="AX133" s="6">
        <v>4.3355925403889497</v>
      </c>
      <c r="AY133" s="7">
        <v>303.87090564065289</v>
      </c>
      <c r="AZ133" s="7">
        <v>162.06448300834822</v>
      </c>
      <c r="BA133" s="7">
        <v>592.5482659992731</v>
      </c>
      <c r="BB133" s="7">
        <v>849.21789096374471</v>
      </c>
      <c r="BC133" s="6">
        <v>15.0384806545343</v>
      </c>
      <c r="BD133" s="6">
        <v>19.382064219847301</v>
      </c>
      <c r="BE133" s="6">
        <v>0.52</v>
      </c>
      <c r="BF133" s="6">
        <v>1.29411219867635</v>
      </c>
      <c r="BG133" s="6">
        <v>0.67293834331170499</v>
      </c>
      <c r="BH133" s="6">
        <v>1.54340095343437</v>
      </c>
      <c r="BI133" s="6">
        <v>9.49645309318689</v>
      </c>
      <c r="BJ133">
        <v>149.5</v>
      </c>
      <c r="BK133" s="6">
        <v>0.56195292316696754</v>
      </c>
      <c r="BL133" s="6">
        <v>5.6195292316696754</v>
      </c>
      <c r="BM133" s="6">
        <v>56.195292316696751</v>
      </c>
      <c r="BO133" s="8"/>
      <c r="BP133" s="8"/>
    </row>
    <row r="134" spans="1:68" x14ac:dyDescent="0.2">
      <c r="A134">
        <v>133</v>
      </c>
      <c r="B134" t="s">
        <v>51</v>
      </c>
      <c r="C134" t="s">
        <v>82</v>
      </c>
      <c r="D134" t="s">
        <v>53</v>
      </c>
      <c r="E134" s="5">
        <v>0.59</v>
      </c>
      <c r="F134" s="5">
        <v>0.03</v>
      </c>
      <c r="G134" t="s">
        <v>361</v>
      </c>
      <c r="H134" t="s">
        <v>358</v>
      </c>
      <c r="I134" t="s">
        <v>362</v>
      </c>
      <c r="J134" t="s">
        <v>360</v>
      </c>
      <c r="K134">
        <v>-7.0242000000000004</v>
      </c>
      <c r="L134">
        <v>106.54640000000001</v>
      </c>
      <c r="M134" t="s">
        <v>58</v>
      </c>
      <c r="N134" t="s">
        <v>59</v>
      </c>
      <c r="O134" t="s">
        <v>60</v>
      </c>
      <c r="P134" t="s">
        <v>70</v>
      </c>
      <c r="Q134" t="s">
        <v>71</v>
      </c>
      <c r="R134" t="s">
        <v>63</v>
      </c>
      <c r="S134">
        <v>2013</v>
      </c>
      <c r="T134">
        <v>30</v>
      </c>
      <c r="U134">
        <v>21</v>
      </c>
      <c r="V134">
        <v>2043</v>
      </c>
      <c r="W134">
        <v>10</v>
      </c>
      <c r="X134">
        <v>2033</v>
      </c>
      <c r="Y134" s="8">
        <v>562897918.29093635</v>
      </c>
      <c r="Z134" s="8">
        <v>1.6082797665455324</v>
      </c>
      <c r="AA134" s="8">
        <v>30.3888840266311</v>
      </c>
      <c r="AB134">
        <v>350</v>
      </c>
      <c r="AC134" s="5">
        <v>0.34250000000000003</v>
      </c>
      <c r="AD134" s="5">
        <v>0.64075389811249295</v>
      </c>
      <c r="AE134" s="7">
        <v>1964551.4516129033</v>
      </c>
      <c r="AF134" s="6">
        <v>0.94286927412786403</v>
      </c>
      <c r="AG134" s="6">
        <v>55.194051448676397</v>
      </c>
      <c r="AH134" s="6">
        <v>34.066024278990596</v>
      </c>
      <c r="AI134" s="6">
        <v>0.217801095351357</v>
      </c>
      <c r="AJ134" s="6">
        <v>0.20123069726389201</v>
      </c>
      <c r="AK134" s="6">
        <v>5.1712328767123301</v>
      </c>
      <c r="AL134" s="6">
        <v>0.12999999999999901</v>
      </c>
      <c r="AM134" s="6">
        <v>34.403118341559399</v>
      </c>
      <c r="AN134" s="6">
        <v>39.568487852966825</v>
      </c>
      <c r="AO134" s="6">
        <v>62.92</v>
      </c>
      <c r="AP134" s="6">
        <v>28.516881658440603</v>
      </c>
      <c r="AQ134" s="6">
        <v>23.351512147033176</v>
      </c>
      <c r="AR134" s="7">
        <v>1322056</v>
      </c>
      <c r="AS134" s="6">
        <v>53</v>
      </c>
      <c r="AT134" s="6">
        <v>158.24250000000001</v>
      </c>
      <c r="AU134" s="6">
        <v>131.50715903558199</v>
      </c>
      <c r="AV134" s="6">
        <v>189.9325</v>
      </c>
      <c r="AW134" s="6">
        <v>165.081124128151</v>
      </c>
      <c r="AX134" s="6">
        <v>28.876630030380099</v>
      </c>
      <c r="AY134" s="7">
        <v>1401.6491521210783</v>
      </c>
      <c r="AZ134" s="7">
        <v>747.54621446457509</v>
      </c>
      <c r="BA134" s="7">
        <v>2733.2158466361025</v>
      </c>
      <c r="BB134" s="7">
        <v>3917.1421637943736</v>
      </c>
      <c r="BC134" s="6">
        <v>15.0384806545343</v>
      </c>
      <c r="BD134" s="6">
        <v>13.4616740238218</v>
      </c>
      <c r="BE134" s="6">
        <v>0.52</v>
      </c>
      <c r="BF134" s="6">
        <v>2.5646853846981301</v>
      </c>
      <c r="BG134" s="6">
        <v>1.3336364000430301</v>
      </c>
      <c r="BH134" s="6">
        <v>39.312309019644601</v>
      </c>
      <c r="BI134" s="6">
        <v>50.922823706534402</v>
      </c>
      <c r="BJ134">
        <v>455</v>
      </c>
      <c r="BK134" s="6">
        <v>1.8523152011691</v>
      </c>
      <c r="BL134" s="6">
        <v>18.523152011691</v>
      </c>
      <c r="BM134" s="6">
        <v>185.23152011690999</v>
      </c>
      <c r="BO134" s="8"/>
      <c r="BP134" s="8"/>
    </row>
    <row r="135" spans="1:68" x14ac:dyDescent="0.2">
      <c r="A135">
        <v>134</v>
      </c>
      <c r="B135" t="s">
        <v>51</v>
      </c>
      <c r="C135" t="s">
        <v>307</v>
      </c>
      <c r="D135" t="s">
        <v>88</v>
      </c>
      <c r="E135" s="5">
        <v>0.35</v>
      </c>
      <c r="F135" s="5">
        <v>-0.01</v>
      </c>
      <c r="G135" t="s">
        <v>89</v>
      </c>
      <c r="H135" t="s">
        <v>309</v>
      </c>
      <c r="I135" t="s">
        <v>310</v>
      </c>
      <c r="J135" t="s">
        <v>311</v>
      </c>
      <c r="K135">
        <v>-0.60901700000000003</v>
      </c>
      <c r="L135">
        <v>100.753697</v>
      </c>
      <c r="M135" t="s">
        <v>58</v>
      </c>
      <c r="N135" t="s">
        <v>59</v>
      </c>
      <c r="O135" t="s">
        <v>60</v>
      </c>
      <c r="P135" t="s">
        <v>61</v>
      </c>
      <c r="Q135" t="s">
        <v>71</v>
      </c>
      <c r="R135" t="s">
        <v>63</v>
      </c>
      <c r="S135">
        <v>1996</v>
      </c>
      <c r="T135">
        <v>30</v>
      </c>
      <c r="U135">
        <v>4</v>
      </c>
      <c r="V135">
        <v>2026</v>
      </c>
      <c r="W135">
        <v>4</v>
      </c>
      <c r="X135">
        <v>2022</v>
      </c>
      <c r="Y135" s="8">
        <v>31310543.914036311</v>
      </c>
      <c r="Z135" s="8">
        <v>0.31310543914036315</v>
      </c>
      <c r="AA135" s="8">
        <v>18.187961647640829</v>
      </c>
      <c r="AB135">
        <v>100</v>
      </c>
      <c r="AC135" s="5">
        <v>0.30980769230769201</v>
      </c>
      <c r="AD135" s="5">
        <v>0.42277691219569102</v>
      </c>
      <c r="AE135" s="7">
        <v>370352.57508342533</v>
      </c>
      <c r="AF135" s="6">
        <v>1.16206714424566</v>
      </c>
      <c r="AG135" s="6">
        <v>55.194051448676397</v>
      </c>
      <c r="AH135" s="6">
        <v>41.509693436152503</v>
      </c>
      <c r="AI135" s="6">
        <v>0.217801095351357</v>
      </c>
      <c r="AJ135" s="6">
        <v>0.27467391232393401</v>
      </c>
      <c r="AK135" s="6">
        <v>5.1712328767123301</v>
      </c>
      <c r="AL135" s="6">
        <v>0.12999999999999901</v>
      </c>
      <c r="AM135" s="6">
        <v>41.895159382579699</v>
      </c>
      <c r="AN135" s="6">
        <v>47.08560022518877</v>
      </c>
      <c r="AO135" s="6">
        <v>62.92</v>
      </c>
      <c r="AP135" s="6">
        <v>21.024840617420303</v>
      </c>
      <c r="AQ135" s="6">
        <v>15.834399774811232</v>
      </c>
      <c r="AR135" s="7">
        <v>1534245.6669999999</v>
      </c>
      <c r="AS135" s="6">
        <v>53</v>
      </c>
      <c r="AT135" s="6">
        <v>158.24250000000001</v>
      </c>
      <c r="AU135" s="6">
        <v>100.27510164348</v>
      </c>
      <c r="AV135" s="6">
        <v>189.9325</v>
      </c>
      <c r="AW135" s="6">
        <v>127.513117134933</v>
      </c>
      <c r="AX135" s="6">
        <v>11.0290435049256</v>
      </c>
      <c r="AY135" s="7">
        <v>264.23557012230685</v>
      </c>
      <c r="AZ135" s="7">
        <v>140.92563739856368</v>
      </c>
      <c r="BA135" s="7">
        <v>515.25936173849834</v>
      </c>
      <c r="BB135" s="7">
        <v>738.45033996847371</v>
      </c>
      <c r="BC135" s="6">
        <v>15.0384806545343</v>
      </c>
      <c r="BD135" s="6">
        <v>18.3418573441574</v>
      </c>
      <c r="BE135" s="6">
        <v>1.74</v>
      </c>
      <c r="BF135" s="6">
        <v>1.66770558477186</v>
      </c>
      <c r="BG135" s="6">
        <v>2.9018077175030399</v>
      </c>
      <c r="BH135" s="6">
        <v>6.3527691742019199</v>
      </c>
      <c r="BI135" s="6">
        <v>28.720591329950601</v>
      </c>
      <c r="BJ135">
        <v>130</v>
      </c>
      <c r="BK135" s="6">
        <v>0.43037455929122248</v>
      </c>
      <c r="BL135" s="6">
        <v>1.7214982371648899</v>
      </c>
      <c r="BM135" s="6">
        <v>17.214982371648901</v>
      </c>
      <c r="BO135" s="8"/>
      <c r="BP135" s="8"/>
    </row>
    <row r="136" spans="1:68" x14ac:dyDescent="0.2">
      <c r="A136">
        <v>135</v>
      </c>
      <c r="B136" t="s">
        <v>51</v>
      </c>
      <c r="C136" t="s">
        <v>307</v>
      </c>
      <c r="D136" t="s">
        <v>88</v>
      </c>
      <c r="E136" s="5">
        <v>0.35</v>
      </c>
      <c r="F136" s="5">
        <v>-0.01</v>
      </c>
      <c r="G136" t="s">
        <v>89</v>
      </c>
      <c r="H136" t="s">
        <v>309</v>
      </c>
      <c r="I136" t="s">
        <v>312</v>
      </c>
      <c r="J136" t="s">
        <v>311</v>
      </c>
      <c r="K136">
        <v>-0.60901700000000003</v>
      </c>
      <c r="L136">
        <v>100.753697</v>
      </c>
      <c r="M136" t="s">
        <v>58</v>
      </c>
      <c r="N136" t="s">
        <v>59</v>
      </c>
      <c r="O136" t="s">
        <v>60</v>
      </c>
      <c r="P136" t="s">
        <v>61</v>
      </c>
      <c r="Q136" t="s">
        <v>71</v>
      </c>
      <c r="R136" t="s">
        <v>63</v>
      </c>
      <c r="S136">
        <v>1997</v>
      </c>
      <c r="T136">
        <v>30</v>
      </c>
      <c r="U136">
        <v>5</v>
      </c>
      <c r="V136">
        <v>2027</v>
      </c>
      <c r="W136">
        <v>5</v>
      </c>
      <c r="X136">
        <v>2022</v>
      </c>
      <c r="Y136" s="8">
        <v>39606232.832281671</v>
      </c>
      <c r="Z136" s="8">
        <v>0.39606232832281668</v>
      </c>
      <c r="AA136" s="8">
        <v>18.519730931331253</v>
      </c>
      <c r="AB136">
        <v>100</v>
      </c>
      <c r="AC136" s="5">
        <v>0.31173076923076898</v>
      </c>
      <c r="AD136" s="5">
        <v>0.42277691219569102</v>
      </c>
      <c r="AE136" s="7">
        <v>370352.57508342533</v>
      </c>
      <c r="AF136" s="6">
        <v>1.1548976312210399</v>
      </c>
      <c r="AG136" s="6">
        <v>55.194051448676397</v>
      </c>
      <c r="AH136" s="6">
        <v>41.260342651467901</v>
      </c>
      <c r="AI136" s="6">
        <v>0.217801095351357</v>
      </c>
      <c r="AJ136" s="6">
        <v>0.27126396508660799</v>
      </c>
      <c r="AK136" s="6">
        <v>5.1712328767123301</v>
      </c>
      <c r="AL136" s="6">
        <v>0.12999999999999901</v>
      </c>
      <c r="AM136" s="6">
        <v>41.644217900843898</v>
      </c>
      <c r="AN136" s="6">
        <v>46.832839493266846</v>
      </c>
      <c r="AO136" s="6">
        <v>62.92</v>
      </c>
      <c r="AP136" s="6">
        <v>21.275782099156103</v>
      </c>
      <c r="AQ136" s="6">
        <v>16.087160506733156</v>
      </c>
      <c r="AR136" s="7">
        <v>1534245.6669999999</v>
      </c>
      <c r="AS136" s="6">
        <v>53</v>
      </c>
      <c r="AT136" s="6">
        <v>158.24250000000001</v>
      </c>
      <c r="AU136" s="6">
        <v>101.113674468174</v>
      </c>
      <c r="AV136" s="6">
        <v>189.9325</v>
      </c>
      <c r="AW136" s="6">
        <v>128.52097414766101</v>
      </c>
      <c r="AX136" s="6">
        <v>11.4584803371374</v>
      </c>
      <c r="AY136" s="7">
        <v>264.23557012230685</v>
      </c>
      <c r="AZ136" s="7">
        <v>140.92563739856368</v>
      </c>
      <c r="BA136" s="7">
        <v>515.25936173849834</v>
      </c>
      <c r="BB136" s="7">
        <v>738.45033996847371</v>
      </c>
      <c r="BC136" s="6">
        <v>15.0384806545343</v>
      </c>
      <c r="BD136" s="6">
        <v>18.116251162834899</v>
      </c>
      <c r="BE136" s="6">
        <v>1.74</v>
      </c>
      <c r="BF136" s="6">
        <v>1.66770558477186</v>
      </c>
      <c r="BG136" s="6">
        <v>2.9018077175030399</v>
      </c>
      <c r="BH136" s="6">
        <v>6.3527691742019199</v>
      </c>
      <c r="BI136" s="6">
        <v>28.720591329950601</v>
      </c>
      <c r="BJ136">
        <v>130</v>
      </c>
      <c r="BK136" s="6">
        <v>0.42771931168046029</v>
      </c>
      <c r="BL136" s="6">
        <v>2.1385965584023015</v>
      </c>
      <c r="BM136" s="6">
        <v>21.385965584023015</v>
      </c>
      <c r="BO136" s="8"/>
      <c r="BP136" s="8"/>
    </row>
    <row r="137" spans="1:68" x14ac:dyDescent="0.2">
      <c r="A137">
        <v>136</v>
      </c>
      <c r="B137" t="s">
        <v>51</v>
      </c>
      <c r="C137" t="s">
        <v>109</v>
      </c>
      <c r="D137" t="s">
        <v>53</v>
      </c>
      <c r="E137" s="5">
        <v>0.59</v>
      </c>
      <c r="F137" s="5">
        <v>1.27</v>
      </c>
      <c r="G137" t="s">
        <v>296</v>
      </c>
      <c r="H137" t="s">
        <v>297</v>
      </c>
      <c r="I137" t="s">
        <v>300</v>
      </c>
      <c r="J137" t="s">
        <v>299</v>
      </c>
      <c r="K137">
        <v>-5.8840300000000001</v>
      </c>
      <c r="L137">
        <v>106.06422000000001</v>
      </c>
      <c r="M137" t="s">
        <v>58</v>
      </c>
      <c r="N137" t="s">
        <v>69</v>
      </c>
      <c r="O137" t="s">
        <v>69</v>
      </c>
      <c r="P137" t="s">
        <v>70</v>
      </c>
      <c r="Q137" t="s">
        <v>71</v>
      </c>
      <c r="R137" t="s">
        <v>63</v>
      </c>
      <c r="S137">
        <v>2014</v>
      </c>
      <c r="T137">
        <v>30</v>
      </c>
      <c r="U137">
        <v>22</v>
      </c>
      <c r="V137">
        <v>2044</v>
      </c>
      <c r="W137">
        <v>10</v>
      </c>
      <c r="X137">
        <v>2034</v>
      </c>
      <c r="Y137" s="8">
        <v>84798449.478051871</v>
      </c>
      <c r="Z137" s="8">
        <v>1.4133074913008645</v>
      </c>
      <c r="AA137" s="8">
        <v>23.442366552324291</v>
      </c>
      <c r="AB137">
        <v>60</v>
      </c>
      <c r="AC137" s="5">
        <v>0.344423076923076</v>
      </c>
      <c r="AD137" s="5">
        <v>0.73402605516475306</v>
      </c>
      <c r="AE137" s="7">
        <v>385804.09459459421</v>
      </c>
      <c r="AF137" s="6">
        <v>0.93760437757691895</v>
      </c>
      <c r="AG137" s="6">
        <v>55.194051448676397</v>
      </c>
      <c r="AH137" s="6">
        <v>33.881363534151497</v>
      </c>
      <c r="AI137" s="6">
        <v>0.217801095351357</v>
      </c>
      <c r="AJ137" s="6">
        <v>0.19897096562650499</v>
      </c>
      <c r="AK137" s="6">
        <v>5.1712328767123301</v>
      </c>
      <c r="AL137" s="6">
        <v>0.12999999999999901</v>
      </c>
      <c r="AM137" s="6">
        <v>34.217291526548102</v>
      </c>
      <c r="AN137" s="6">
        <v>39.381567376490338</v>
      </c>
      <c r="AO137" s="6">
        <v>56.06</v>
      </c>
      <c r="AP137" s="6">
        <v>21.8427084734519</v>
      </c>
      <c r="AQ137" s="6">
        <v>16.678432623509664</v>
      </c>
      <c r="AR137" s="7">
        <v>1394769</v>
      </c>
      <c r="AS137" s="6">
        <v>53</v>
      </c>
      <c r="AT137" s="6">
        <v>158.24250000000001</v>
      </c>
      <c r="AU137" s="6">
        <v>132.44266467768401</v>
      </c>
      <c r="AV137" s="6">
        <v>189.9325</v>
      </c>
      <c r="AW137" s="6">
        <v>166.205352387906</v>
      </c>
      <c r="AX137" s="6">
        <v>29.4906596940539</v>
      </c>
      <c r="AY137" s="7">
        <v>275.25977068678242</v>
      </c>
      <c r="AZ137" s="7">
        <v>146.80521103295061</v>
      </c>
      <c r="BA137" s="7">
        <v>536.75655283922572</v>
      </c>
      <c r="BB137" s="7">
        <v>769.25930581266118</v>
      </c>
      <c r="BC137" s="6">
        <v>15.0384806545343</v>
      </c>
      <c r="BD137" s="6">
        <v>13.3117689930559</v>
      </c>
      <c r="BE137" s="6">
        <v>0.52</v>
      </c>
      <c r="BF137" s="6">
        <v>2.4729612490627</v>
      </c>
      <c r="BG137" s="6">
        <v>1.2859398495126</v>
      </c>
      <c r="BH137" s="6">
        <v>34.046626926600901</v>
      </c>
      <c r="BI137" s="6">
        <v>50.3045381256862</v>
      </c>
      <c r="BJ137">
        <v>78</v>
      </c>
      <c r="BK137" s="6">
        <v>0.36173160797899123</v>
      </c>
      <c r="BL137" s="6">
        <v>3.6173160797899122</v>
      </c>
      <c r="BM137" s="6">
        <v>36.173160797899122</v>
      </c>
      <c r="BO137" s="8"/>
      <c r="BP137" s="8"/>
    </row>
    <row r="138" spans="1:68" x14ac:dyDescent="0.2">
      <c r="A138">
        <v>137</v>
      </c>
      <c r="B138" t="s">
        <v>51</v>
      </c>
      <c r="C138" t="s">
        <v>52</v>
      </c>
      <c r="D138" t="s">
        <v>53</v>
      </c>
      <c r="E138" s="5">
        <v>0.59</v>
      </c>
      <c r="F138" s="5">
        <v>0.5</v>
      </c>
      <c r="G138" t="s">
        <v>200</v>
      </c>
      <c r="H138" t="s">
        <v>195</v>
      </c>
      <c r="I138" t="s">
        <v>201</v>
      </c>
      <c r="J138" t="s">
        <v>197</v>
      </c>
      <c r="K138">
        <v>-7.6832417</v>
      </c>
      <c r="L138">
        <v>109.096384</v>
      </c>
      <c r="M138" t="s">
        <v>58</v>
      </c>
      <c r="N138" t="s">
        <v>128</v>
      </c>
      <c r="O138" t="s">
        <v>60</v>
      </c>
      <c r="P138" t="s">
        <v>61</v>
      </c>
      <c r="Q138" t="s">
        <v>62</v>
      </c>
      <c r="R138" t="s">
        <v>63</v>
      </c>
      <c r="S138">
        <v>2016</v>
      </c>
      <c r="T138">
        <v>25</v>
      </c>
      <c r="U138">
        <v>19</v>
      </c>
      <c r="V138">
        <v>2041</v>
      </c>
      <c r="W138">
        <v>10</v>
      </c>
      <c r="X138">
        <v>2031</v>
      </c>
      <c r="Y138" s="8">
        <v>1072914384.8553146</v>
      </c>
      <c r="Z138" s="8">
        <v>1.6256278558413857</v>
      </c>
      <c r="AA138" s="8">
        <v>24.908382644929915</v>
      </c>
      <c r="AB138">
        <v>660</v>
      </c>
      <c r="AC138" s="5">
        <v>0.36125000000000002</v>
      </c>
      <c r="AD138" s="5">
        <v>0.81072524760434705</v>
      </c>
      <c r="AE138" s="7">
        <v>4687289.0915492931</v>
      </c>
      <c r="AF138" s="6">
        <v>0.91896252112572596</v>
      </c>
      <c r="AG138" s="6">
        <v>55.194051448676397</v>
      </c>
      <c r="AH138" s="6">
        <v>35.7921480184866</v>
      </c>
      <c r="AI138" s="6">
        <v>0.217801095351357</v>
      </c>
      <c r="AJ138" s="6">
        <v>0.21798186896432101</v>
      </c>
      <c r="AK138" s="6">
        <v>4.7031963470319598</v>
      </c>
      <c r="AL138" s="6">
        <v>0.12</v>
      </c>
      <c r="AM138" s="6">
        <v>36.1157889750191</v>
      </c>
      <c r="AN138" s="6">
        <v>40.833326234482882</v>
      </c>
      <c r="AO138" s="6">
        <v>58.9</v>
      </c>
      <c r="AP138" s="6">
        <v>22.784211024980898</v>
      </c>
      <c r="AQ138" s="6">
        <v>18.066673765517116</v>
      </c>
      <c r="AR138" s="7">
        <v>1358000</v>
      </c>
      <c r="AS138" s="6">
        <v>53</v>
      </c>
      <c r="AT138" s="6">
        <v>158.24250000000001</v>
      </c>
      <c r="AU138" s="6">
        <v>133.26003364303699</v>
      </c>
      <c r="AV138" s="6">
        <v>189.9325</v>
      </c>
      <c r="AW138" s="6">
        <v>167.67119320959901</v>
      </c>
      <c r="AX138" s="6">
        <v>27.1856445535226</v>
      </c>
      <c r="AY138" s="7">
        <v>3344.2416463679315</v>
      </c>
      <c r="AZ138" s="7">
        <v>1783.5955447295635</v>
      </c>
      <c r="BA138" s="7">
        <v>6521.2712104174661</v>
      </c>
      <c r="BB138" s="7">
        <v>9346.0406543829122</v>
      </c>
      <c r="BC138" s="6">
        <v>15.0384806545343</v>
      </c>
      <c r="BD138" s="6">
        <v>14.323945532335401</v>
      </c>
      <c r="BE138" s="6">
        <v>0.47</v>
      </c>
      <c r="BF138" s="6">
        <v>2.5687263808850802</v>
      </c>
      <c r="BG138" s="6">
        <v>1.20730139901598</v>
      </c>
      <c r="BH138" s="6">
        <v>12.529911591041801</v>
      </c>
      <c r="BI138" s="6">
        <v>17.5656501108868</v>
      </c>
      <c r="BJ138">
        <v>858</v>
      </c>
      <c r="BK138" s="6">
        <v>4.307443000815252</v>
      </c>
      <c r="BL138" s="6">
        <v>43.074430008152518</v>
      </c>
      <c r="BM138" s="6">
        <v>430.74430008152518</v>
      </c>
      <c r="BO138" s="8"/>
      <c r="BP138" s="8"/>
    </row>
    <row r="139" spans="1:68" x14ac:dyDescent="0.2">
      <c r="A139">
        <v>138</v>
      </c>
      <c r="B139" t="s">
        <v>51</v>
      </c>
      <c r="C139" t="s">
        <v>166</v>
      </c>
      <c r="D139" t="s">
        <v>88</v>
      </c>
      <c r="E139" s="5">
        <v>0.35</v>
      </c>
      <c r="F139" s="5">
        <v>0.28000000000000003</v>
      </c>
      <c r="G139" t="s">
        <v>167</v>
      </c>
      <c r="H139" t="s">
        <v>168</v>
      </c>
      <c r="I139" t="s">
        <v>169</v>
      </c>
      <c r="J139" t="s">
        <v>170</v>
      </c>
      <c r="K139">
        <v>-3.9123478</v>
      </c>
      <c r="L139">
        <v>102.27037540000001</v>
      </c>
      <c r="M139" t="s">
        <v>58</v>
      </c>
      <c r="N139" t="s">
        <v>128</v>
      </c>
      <c r="O139" t="s">
        <v>60</v>
      </c>
      <c r="P139" t="s">
        <v>70</v>
      </c>
      <c r="Q139" t="s">
        <v>71</v>
      </c>
      <c r="R139" t="s">
        <v>63</v>
      </c>
      <c r="S139">
        <v>2019</v>
      </c>
      <c r="T139">
        <v>25</v>
      </c>
      <c r="U139">
        <v>22</v>
      </c>
      <c r="V139">
        <v>2044</v>
      </c>
      <c r="W139">
        <v>10</v>
      </c>
      <c r="X139">
        <v>2034</v>
      </c>
      <c r="Y139" s="8">
        <v>121910668.62482773</v>
      </c>
      <c r="Z139" s="8">
        <v>1.2191066862482773</v>
      </c>
      <c r="AA139" s="8">
        <v>26.76715627763215</v>
      </c>
      <c r="AB139">
        <v>100</v>
      </c>
      <c r="AC139" s="5">
        <v>0.35403846153846102</v>
      </c>
      <c r="AD139" s="5">
        <v>0.56999999999999995</v>
      </c>
      <c r="AE139" s="7">
        <v>499319.99999999994</v>
      </c>
      <c r="AF139" s="6">
        <v>0.91213793247974995</v>
      </c>
      <c r="AG139" s="6">
        <v>50</v>
      </c>
      <c r="AH139" s="6">
        <v>29.956437810850598</v>
      </c>
      <c r="AI139" s="6">
        <v>0.217801095351357</v>
      </c>
      <c r="AJ139" s="6">
        <v>0.18822360370765601</v>
      </c>
      <c r="AK139" s="6">
        <v>5.1712328767123301</v>
      </c>
      <c r="AL139" s="6">
        <v>0.12999999999999901</v>
      </c>
      <c r="AM139" s="6">
        <v>30.286727030180501</v>
      </c>
      <c r="AN139" s="6">
        <v>35.445894291270577</v>
      </c>
      <c r="AO139" s="6">
        <v>54.56</v>
      </c>
      <c r="AP139" s="6">
        <v>24.273272969819502</v>
      </c>
      <c r="AQ139" s="6">
        <v>19.114105708729426</v>
      </c>
      <c r="AR139" s="7">
        <v>1633786</v>
      </c>
      <c r="AS139" s="6">
        <v>53</v>
      </c>
      <c r="AT139" s="6">
        <v>158.24250000000001</v>
      </c>
      <c r="AU139" s="6">
        <v>140.41524596520901</v>
      </c>
      <c r="AV139" s="6">
        <v>189.9325</v>
      </c>
      <c r="AW139" s="6">
        <v>175.12154676369201</v>
      </c>
      <c r="AX139" s="6">
        <v>38.3701265161328</v>
      </c>
      <c r="AY139" s="7">
        <v>356.24999999999994</v>
      </c>
      <c r="AZ139" s="7">
        <v>189.99999999999997</v>
      </c>
      <c r="BA139" s="7">
        <v>694.68749999999989</v>
      </c>
      <c r="BB139" s="7">
        <v>995.59999999999991</v>
      </c>
      <c r="BC139" s="6">
        <v>15.0384806545343</v>
      </c>
      <c r="BD139" s="6">
        <v>12.598521540422601</v>
      </c>
      <c r="BE139" s="6">
        <v>0.52</v>
      </c>
      <c r="BF139" s="6">
        <v>1.3035573595801699</v>
      </c>
      <c r="BG139" s="6">
        <v>0.67784982698168905</v>
      </c>
      <c r="BH139" s="6">
        <v>10.193173648894501</v>
      </c>
      <c r="BI139" s="6">
        <v>25.290136364994598</v>
      </c>
      <c r="BJ139">
        <v>130</v>
      </c>
      <c r="BK139" s="6">
        <v>0.45544871244578866</v>
      </c>
      <c r="BL139" s="6">
        <v>4.5544871244578866</v>
      </c>
      <c r="BM139" s="6">
        <v>45.544871244578864</v>
      </c>
      <c r="BO139" s="8"/>
      <c r="BP139" s="8"/>
    </row>
    <row r="140" spans="1:68" x14ac:dyDescent="0.2">
      <c r="A140">
        <v>139</v>
      </c>
      <c r="B140" t="s">
        <v>51</v>
      </c>
      <c r="C140" t="s">
        <v>109</v>
      </c>
      <c r="D140" t="s">
        <v>53</v>
      </c>
      <c r="E140" s="5">
        <v>0.59</v>
      </c>
      <c r="F140" s="5">
        <v>1.27</v>
      </c>
      <c r="G140" t="s">
        <v>147</v>
      </c>
      <c r="H140" t="s">
        <v>147</v>
      </c>
      <c r="I140" t="s">
        <v>148</v>
      </c>
      <c r="J140" t="s">
        <v>149</v>
      </c>
      <c r="K140">
        <v>-5.8857435000000002</v>
      </c>
      <c r="L140">
        <v>106.03834430000001</v>
      </c>
      <c r="M140" t="s">
        <v>58</v>
      </c>
      <c r="N140" t="s">
        <v>59</v>
      </c>
      <c r="O140" t="s">
        <v>60</v>
      </c>
      <c r="P140" t="s">
        <v>61</v>
      </c>
      <c r="Q140" t="s">
        <v>71</v>
      </c>
      <c r="R140" t="s">
        <v>63</v>
      </c>
      <c r="S140">
        <v>2011</v>
      </c>
      <c r="T140">
        <v>30</v>
      </c>
      <c r="U140">
        <v>19</v>
      </c>
      <c r="V140">
        <v>2041</v>
      </c>
      <c r="W140">
        <v>10</v>
      </c>
      <c r="X140">
        <v>2031</v>
      </c>
      <c r="Y140" s="8">
        <v>989563945.16483533</v>
      </c>
      <c r="Z140" s="8">
        <v>1.5833023122637364</v>
      </c>
      <c r="AA140" s="8">
        <v>23.1624379583989</v>
      </c>
      <c r="AB140">
        <v>625</v>
      </c>
      <c r="AC140" s="5">
        <v>0.33865384615384603</v>
      </c>
      <c r="AD140" s="5">
        <v>0.73402605516475306</v>
      </c>
      <c r="AE140" s="7">
        <v>4018792.652027023</v>
      </c>
      <c r="AF140" s="6">
        <v>1.0630752195191999</v>
      </c>
      <c r="AG140" s="6">
        <v>55.194051448676397</v>
      </c>
      <c r="AH140" s="6">
        <v>38.067079831404897</v>
      </c>
      <c r="AI140" s="6">
        <v>0.217801095351357</v>
      </c>
      <c r="AJ140" s="6">
        <v>0.229506351370346</v>
      </c>
      <c r="AK140" s="6">
        <v>5.1712328767123301</v>
      </c>
      <c r="AL140" s="6">
        <v>0.12999999999999901</v>
      </c>
      <c r="AM140" s="6">
        <v>38.430598531575498</v>
      </c>
      <c r="AN140" s="6">
        <v>43.597819059487577</v>
      </c>
      <c r="AO140" s="6">
        <v>62.92</v>
      </c>
      <c r="AP140" s="6">
        <v>24.489401468424504</v>
      </c>
      <c r="AQ140" s="6">
        <v>19.322180940512425</v>
      </c>
      <c r="AR140" s="7">
        <v>1187804</v>
      </c>
      <c r="AS140" s="6">
        <v>53</v>
      </c>
      <c r="AT140" s="6">
        <v>158.24250000000001</v>
      </c>
      <c r="AU140" s="6">
        <v>112.85369401388</v>
      </c>
      <c r="AV140" s="6">
        <v>189.9325</v>
      </c>
      <c r="AW140" s="6">
        <v>142.63097232584599</v>
      </c>
      <c r="AX140" s="6">
        <v>17.765330647405701</v>
      </c>
      <c r="AY140" s="7">
        <v>2867.2892779873164</v>
      </c>
      <c r="AZ140" s="7">
        <v>1529.2209482599023</v>
      </c>
      <c r="BA140" s="7">
        <v>5591.2140920752672</v>
      </c>
      <c r="BB140" s="7">
        <v>8013.1177688818889</v>
      </c>
      <c r="BC140" s="6">
        <v>15.0384806545343</v>
      </c>
      <c r="BD140" s="6">
        <v>15.350258435797</v>
      </c>
      <c r="BE140" s="6">
        <v>0.52</v>
      </c>
      <c r="BF140" s="6">
        <v>2.4729612490627</v>
      </c>
      <c r="BG140" s="6">
        <v>1.2859398495126</v>
      </c>
      <c r="BH140" s="6">
        <v>4.5635302930779797</v>
      </c>
      <c r="BI140" s="6">
        <v>6.8650580571347701</v>
      </c>
      <c r="BJ140">
        <v>812.5</v>
      </c>
      <c r="BK140" s="6">
        <v>4.272278880755775</v>
      </c>
      <c r="BL140" s="6">
        <v>42.722788807557748</v>
      </c>
      <c r="BM140" s="6">
        <v>427.22788807557748</v>
      </c>
      <c r="BO140" s="8"/>
      <c r="BP140" s="8"/>
    </row>
    <row r="141" spans="1:68" x14ac:dyDescent="0.2">
      <c r="A141">
        <v>140</v>
      </c>
      <c r="B141" t="s">
        <v>51</v>
      </c>
      <c r="C141" t="s">
        <v>301</v>
      </c>
      <c r="D141" t="s">
        <v>88</v>
      </c>
      <c r="E141" s="5">
        <v>0.35</v>
      </c>
      <c r="F141" s="5">
        <v>0.06</v>
      </c>
      <c r="G141" t="s">
        <v>290</v>
      </c>
      <c r="H141" t="s">
        <v>303</v>
      </c>
      <c r="I141" t="s">
        <v>306</v>
      </c>
      <c r="J141" t="s">
        <v>305</v>
      </c>
      <c r="K141">
        <v>4.1073602999999999</v>
      </c>
      <c r="L141">
        <v>96.198940199999996</v>
      </c>
      <c r="M141" t="s">
        <v>58</v>
      </c>
      <c r="N141" t="s">
        <v>59</v>
      </c>
      <c r="O141" t="s">
        <v>60</v>
      </c>
      <c r="P141" t="s">
        <v>70</v>
      </c>
      <c r="Q141" t="s">
        <v>71</v>
      </c>
      <c r="R141" t="s">
        <v>63</v>
      </c>
      <c r="S141">
        <v>2014</v>
      </c>
      <c r="T141">
        <v>30</v>
      </c>
      <c r="U141">
        <v>22</v>
      </c>
      <c r="V141">
        <v>2044</v>
      </c>
      <c r="W141">
        <v>10</v>
      </c>
      <c r="X141">
        <v>2034</v>
      </c>
      <c r="Y141" s="8">
        <v>117489288.20807023</v>
      </c>
      <c r="Z141" s="8">
        <v>1.068084438255184</v>
      </c>
      <c r="AA141" s="8">
        <v>30.758885293126802</v>
      </c>
      <c r="AB141">
        <v>110</v>
      </c>
      <c r="AC141" s="5">
        <v>0.344423076923076</v>
      </c>
      <c r="AD141" s="5">
        <v>0.42277691219569102</v>
      </c>
      <c r="AE141" s="7">
        <v>407387.83259176789</v>
      </c>
      <c r="AF141" s="6">
        <v>0.93760437757691895</v>
      </c>
      <c r="AG141" s="6">
        <v>55.194051448676397</v>
      </c>
      <c r="AH141" s="6">
        <v>33.881363534151497</v>
      </c>
      <c r="AI141" s="6">
        <v>0.217801095351357</v>
      </c>
      <c r="AJ141" s="6">
        <v>0.19897096562650499</v>
      </c>
      <c r="AK141" s="6">
        <v>5.1712328767123301</v>
      </c>
      <c r="AL141" s="6">
        <v>0.12999999999999901</v>
      </c>
      <c r="AM141" s="6">
        <v>34.217291526548102</v>
      </c>
      <c r="AN141" s="6">
        <v>39.381567376490338</v>
      </c>
      <c r="AO141" s="6">
        <v>62.92</v>
      </c>
      <c r="AP141" s="6">
        <v>28.702708473451899</v>
      </c>
      <c r="AQ141" s="6">
        <v>23.538432623509664</v>
      </c>
      <c r="AR141" s="7">
        <v>1618629.179</v>
      </c>
      <c r="AS141" s="6">
        <v>53</v>
      </c>
      <c r="AT141" s="6">
        <v>158.24250000000001</v>
      </c>
      <c r="AU141" s="6">
        <v>132.44266467768401</v>
      </c>
      <c r="AV141" s="6">
        <v>189.9325</v>
      </c>
      <c r="AW141" s="6">
        <v>166.205352387906</v>
      </c>
      <c r="AX141" s="6">
        <v>29.4906596940539</v>
      </c>
      <c r="AY141" s="7">
        <v>290.65912713453758</v>
      </c>
      <c r="AZ141" s="7">
        <v>155.01820113842007</v>
      </c>
      <c r="BA141" s="7">
        <v>566.78529791234826</v>
      </c>
      <c r="BB141" s="7">
        <v>812.29537396532123</v>
      </c>
      <c r="BC141" s="6">
        <v>15.0384806545343</v>
      </c>
      <c r="BD141" s="6">
        <v>13.3117689930559</v>
      </c>
      <c r="BE141" s="6">
        <v>0.52</v>
      </c>
      <c r="BF141" s="6">
        <v>1.26423538131617</v>
      </c>
      <c r="BG141" s="6">
        <v>0.65740239828441205</v>
      </c>
      <c r="BH141" s="6">
        <v>8.4908084787956302</v>
      </c>
      <c r="BI141" s="6">
        <v>68.637841718368193</v>
      </c>
      <c r="BJ141">
        <v>143</v>
      </c>
      <c r="BK141" s="6">
        <v>0.38196861520961456</v>
      </c>
      <c r="BL141" s="6">
        <v>3.8196861520961454</v>
      </c>
      <c r="BM141" s="6">
        <v>38.196861520961455</v>
      </c>
      <c r="BO141" s="8"/>
      <c r="BP141" s="8"/>
    </row>
    <row r="142" spans="1:68" x14ac:dyDescent="0.2">
      <c r="A142">
        <v>141</v>
      </c>
      <c r="B142" t="s">
        <v>51</v>
      </c>
      <c r="C142" t="s">
        <v>109</v>
      </c>
      <c r="D142" t="s">
        <v>53</v>
      </c>
      <c r="E142" s="5">
        <v>0.59</v>
      </c>
      <c r="F142" s="5">
        <v>1.27</v>
      </c>
      <c r="G142" t="s">
        <v>497</v>
      </c>
      <c r="H142" t="s">
        <v>498</v>
      </c>
      <c r="I142" t="s">
        <v>499</v>
      </c>
      <c r="J142" t="s">
        <v>500</v>
      </c>
      <c r="K142">
        <v>-6.0238893999999998</v>
      </c>
      <c r="L142">
        <v>105.9501269</v>
      </c>
      <c r="M142" t="s">
        <v>58</v>
      </c>
      <c r="N142" t="s">
        <v>69</v>
      </c>
      <c r="O142" t="s">
        <v>69</v>
      </c>
      <c r="P142" t="s">
        <v>70</v>
      </c>
      <c r="Q142" t="s">
        <v>71</v>
      </c>
      <c r="R142" t="s">
        <v>63</v>
      </c>
      <c r="S142">
        <v>2017</v>
      </c>
      <c r="T142">
        <v>30</v>
      </c>
      <c r="U142">
        <v>25</v>
      </c>
      <c r="V142">
        <v>2047</v>
      </c>
      <c r="W142">
        <v>10</v>
      </c>
      <c r="X142">
        <v>2037</v>
      </c>
      <c r="Y142" s="8">
        <v>57942689.639662564</v>
      </c>
      <c r="Z142" s="8">
        <v>1.448567240991564</v>
      </c>
      <c r="AA142" s="8">
        <v>24.429712948640599</v>
      </c>
      <c r="AB142">
        <v>40</v>
      </c>
      <c r="AC142" s="5">
        <v>0.35019230769230703</v>
      </c>
      <c r="AD142" s="5">
        <v>0.73402605516475306</v>
      </c>
      <c r="AE142" s="7">
        <v>257202.72972972947</v>
      </c>
      <c r="AF142" s="6">
        <v>0.92215667308249005</v>
      </c>
      <c r="AG142" s="6">
        <v>55.194051448676397</v>
      </c>
      <c r="AH142" s="6">
        <v>33.339561645296698</v>
      </c>
      <c r="AI142" s="6">
        <v>0.217801095351357</v>
      </c>
      <c r="AJ142" s="6">
        <v>0.19241553762465999</v>
      </c>
      <c r="AK142" s="6">
        <v>5.1712328767123301</v>
      </c>
      <c r="AL142" s="6">
        <v>0.12999999999999901</v>
      </c>
      <c r="AM142" s="6">
        <v>33.672068906922703</v>
      </c>
      <c r="AN142" s="6">
        <v>38.833210059633686</v>
      </c>
      <c r="AO142" s="6">
        <v>56.06</v>
      </c>
      <c r="AP142" s="6">
        <v>22.387931093077299</v>
      </c>
      <c r="AQ142" s="6">
        <v>17.226789940366317</v>
      </c>
      <c r="AR142" s="7">
        <v>1650000</v>
      </c>
      <c r="AS142" s="6">
        <v>53</v>
      </c>
      <c r="AT142" s="6">
        <v>158.24250000000001</v>
      </c>
      <c r="AU142" s="6">
        <v>135.24918160399201</v>
      </c>
      <c r="AV142" s="6">
        <v>189.9325</v>
      </c>
      <c r="AW142" s="6">
        <v>169.57803716717001</v>
      </c>
      <c r="AX142" s="6">
        <v>31.362186716170701</v>
      </c>
      <c r="AY142" s="7">
        <v>183.50651379118827</v>
      </c>
      <c r="AZ142" s="7">
        <v>97.870140688633754</v>
      </c>
      <c r="BA142" s="7">
        <v>357.83770189281711</v>
      </c>
      <c r="BB142" s="7">
        <v>512.8395372084409</v>
      </c>
      <c r="BC142" s="6">
        <v>15.0384806545343</v>
      </c>
      <c r="BD142" s="6">
        <v>12.876776997844001</v>
      </c>
      <c r="BE142" s="6">
        <v>0.52</v>
      </c>
      <c r="BF142" s="6">
        <v>2.4729612490627</v>
      </c>
      <c r="BG142" s="6">
        <v>1.2859398495126</v>
      </c>
      <c r="BH142" s="6">
        <v>24.042226127837399</v>
      </c>
      <c r="BI142" s="6">
        <v>33.098324868322997</v>
      </c>
      <c r="BJ142">
        <v>52</v>
      </c>
      <c r="BK142" s="6">
        <v>0.23718121355530217</v>
      </c>
      <c r="BL142" s="6">
        <v>2.3718121355530215</v>
      </c>
      <c r="BM142" s="6">
        <v>23.718121355530215</v>
      </c>
      <c r="BO142" s="8"/>
      <c r="BP142" s="8"/>
    </row>
    <row r="143" spans="1:68" x14ac:dyDescent="0.2">
      <c r="A143">
        <v>142</v>
      </c>
      <c r="B143" t="s">
        <v>51</v>
      </c>
      <c r="C143" t="s">
        <v>64</v>
      </c>
      <c r="D143" t="s">
        <v>64</v>
      </c>
      <c r="E143" s="5">
        <v>0.03</v>
      </c>
      <c r="F143" s="5">
        <v>0.03</v>
      </c>
      <c r="G143" t="s">
        <v>65</v>
      </c>
      <c r="H143" t="s">
        <v>66</v>
      </c>
      <c r="I143" t="s">
        <v>73</v>
      </c>
      <c r="J143" t="s">
        <v>68</v>
      </c>
      <c r="K143">
        <v>-4.8277520000000003</v>
      </c>
      <c r="L143">
        <v>136.83908199999999</v>
      </c>
      <c r="M143" t="s">
        <v>58</v>
      </c>
      <c r="N143" t="s">
        <v>69</v>
      </c>
      <c r="O143" t="s">
        <v>69</v>
      </c>
      <c r="P143" t="s">
        <v>70</v>
      </c>
      <c r="Q143" t="s">
        <v>71</v>
      </c>
      <c r="R143" t="s">
        <v>63</v>
      </c>
      <c r="S143">
        <v>1999</v>
      </c>
      <c r="T143">
        <v>30</v>
      </c>
      <c r="U143">
        <v>7</v>
      </c>
      <c r="V143">
        <v>2029</v>
      </c>
      <c r="W143">
        <v>7</v>
      </c>
      <c r="X143">
        <v>2022</v>
      </c>
      <c r="Y143" s="8">
        <v>297515812.63121015</v>
      </c>
      <c r="Z143" s="8">
        <v>4.5771663481724634</v>
      </c>
      <c r="AA143" s="8">
        <v>110.60630154570563</v>
      </c>
      <c r="AB143">
        <v>65</v>
      </c>
      <c r="AC143" s="5">
        <v>0.31557692307692298</v>
      </c>
      <c r="AD143" s="5">
        <v>0.65948483401478297</v>
      </c>
      <c r="AE143" s="7">
        <v>375510.66448801744</v>
      </c>
      <c r="AF143" s="6">
        <v>1.02331624098145</v>
      </c>
      <c r="AG143" s="6">
        <v>36.948605547453901</v>
      </c>
      <c r="AH143" s="6">
        <v>25.041955808279301</v>
      </c>
      <c r="AI143" s="6">
        <v>0.217801095351357</v>
      </c>
      <c r="AJ143" s="6">
        <v>0.23737476510847999</v>
      </c>
      <c r="AK143" s="6">
        <v>5.1712328767123301</v>
      </c>
      <c r="AL143" s="6">
        <v>0.12999999999999901</v>
      </c>
      <c r="AM143" s="6">
        <v>25.396880847944999</v>
      </c>
      <c r="AN143" s="6">
        <v>30.580563450100112</v>
      </c>
      <c r="AO143" s="6">
        <v>138.4645553</v>
      </c>
      <c r="AP143" s="6">
        <v>113.067674452055</v>
      </c>
      <c r="AQ143" s="6">
        <v>107.88399184989989</v>
      </c>
      <c r="AR143" s="7">
        <v>2330224</v>
      </c>
      <c r="AS143" s="6">
        <v>53</v>
      </c>
      <c r="AT143" s="6">
        <v>158.24250000000001</v>
      </c>
      <c r="AU143" s="6">
        <v>129.98480418054299</v>
      </c>
      <c r="AV143" s="6">
        <v>189.9325</v>
      </c>
      <c r="AW143" s="6">
        <v>160.916652625979</v>
      </c>
      <c r="AX143" s="6">
        <v>39.420248143428999</v>
      </c>
      <c r="AY143" s="7">
        <v>267.91571381850559</v>
      </c>
      <c r="AZ143" s="7">
        <v>142.88838070320298</v>
      </c>
      <c r="BA143" s="7">
        <v>522.43564194608587</v>
      </c>
      <c r="BB143" s="7">
        <v>748.73511488478368</v>
      </c>
      <c r="BC143" s="6">
        <v>15.0384806545343</v>
      </c>
      <c r="BD143" s="6">
        <v>15.8565828015089</v>
      </c>
      <c r="BE143" s="6">
        <v>0.52</v>
      </c>
      <c r="BF143" s="6">
        <v>0.80750745898564902</v>
      </c>
      <c r="BG143" s="6">
        <v>0.41990387867253798</v>
      </c>
      <c r="BH143" s="6">
        <v>3.9950041052148202</v>
      </c>
      <c r="BI143" s="6">
        <v>6.8456530205046704</v>
      </c>
      <c r="BJ143">
        <v>84.5</v>
      </c>
      <c r="BK143" s="6">
        <v>0.38426616163232447</v>
      </c>
      <c r="BL143" s="6">
        <v>2.6898631314262711</v>
      </c>
      <c r="BM143" s="6">
        <v>26.898631314262712</v>
      </c>
      <c r="BO143" s="8"/>
      <c r="BP143" s="8"/>
    </row>
    <row r="144" spans="1:68" x14ac:dyDescent="0.2">
      <c r="A144">
        <v>143</v>
      </c>
      <c r="B144" t="s">
        <v>51</v>
      </c>
      <c r="C144" t="s">
        <v>74</v>
      </c>
      <c r="D144" t="s">
        <v>75</v>
      </c>
      <c r="E144" s="5">
        <v>0.4</v>
      </c>
      <c r="F144" s="5">
        <v>0.49</v>
      </c>
      <c r="G144" t="s">
        <v>506</v>
      </c>
      <c r="H144" t="s">
        <v>507</v>
      </c>
      <c r="I144" t="s">
        <v>508</v>
      </c>
      <c r="J144" t="s">
        <v>509</v>
      </c>
      <c r="K144">
        <v>1.1825019999999999</v>
      </c>
      <c r="L144">
        <v>124.480564</v>
      </c>
      <c r="M144" t="s">
        <v>58</v>
      </c>
      <c r="N144" t="s">
        <v>69</v>
      </c>
      <c r="O144" t="s">
        <v>69</v>
      </c>
      <c r="P144" t="s">
        <v>70</v>
      </c>
      <c r="Q144" t="s">
        <v>80</v>
      </c>
      <c r="R144" t="s">
        <v>63</v>
      </c>
      <c r="S144">
        <v>2018</v>
      </c>
      <c r="T144">
        <v>30</v>
      </c>
      <c r="U144">
        <v>26</v>
      </c>
      <c r="V144">
        <v>2048</v>
      </c>
      <c r="W144">
        <v>10</v>
      </c>
      <c r="X144">
        <v>2038</v>
      </c>
      <c r="Y144" s="8">
        <v>122698417.27043039</v>
      </c>
      <c r="Z144" s="8">
        <v>4.0899472423476793</v>
      </c>
      <c r="AA144" s="8">
        <v>73.044309595949983</v>
      </c>
      <c r="AB144">
        <v>30</v>
      </c>
      <c r="AC144" s="5">
        <v>0.34323529411764597</v>
      </c>
      <c r="AD144" s="5">
        <v>0.65948483401478297</v>
      </c>
      <c r="AE144" s="7">
        <v>173312.61437908496</v>
      </c>
      <c r="AF144" s="6">
        <v>0.96922006978991004</v>
      </c>
      <c r="AG144" s="6">
        <v>55.404343670165701</v>
      </c>
      <c r="AH144" s="6">
        <v>34.135731321581801</v>
      </c>
      <c r="AI144" s="6">
        <v>0.217801095351357</v>
      </c>
      <c r="AJ144" s="6">
        <v>0.20825783407574699</v>
      </c>
      <c r="AK144" s="6">
        <v>5.1712328767123301</v>
      </c>
      <c r="AL144" s="6">
        <v>0.12999999999999901</v>
      </c>
      <c r="AM144" s="6">
        <v>34.479557546942999</v>
      </c>
      <c r="AN144" s="6">
        <v>39.645222032369873</v>
      </c>
      <c r="AO144" s="6">
        <v>105.14</v>
      </c>
      <c r="AP144" s="6">
        <v>70.660442453057001</v>
      </c>
      <c r="AQ144" s="6">
        <v>65.494777967630128</v>
      </c>
      <c r="AR144" s="7">
        <v>2611125</v>
      </c>
      <c r="AS144" s="6">
        <v>53</v>
      </c>
      <c r="AT144" s="6">
        <v>158.24250000000001</v>
      </c>
      <c r="AU144" s="6">
        <v>127.940514579132</v>
      </c>
      <c r="AV144" s="6">
        <v>189.9325</v>
      </c>
      <c r="AW144" s="6">
        <v>160.58418252610801</v>
      </c>
      <c r="AX144" s="6">
        <v>27.5289169260855</v>
      </c>
      <c r="AY144" s="7">
        <v>123.6534063777718</v>
      </c>
      <c r="AZ144" s="7">
        <v>65.948483401478299</v>
      </c>
      <c r="BA144" s="7">
        <v>241.12414243665501</v>
      </c>
      <c r="BB144" s="7">
        <v>345.57005302374631</v>
      </c>
      <c r="BC144" s="6">
        <v>15.0384806545343</v>
      </c>
      <c r="BD144" s="6">
        <v>13.8078713963788</v>
      </c>
      <c r="BE144" s="6">
        <v>0.57248062015503798</v>
      </c>
      <c r="BF144" s="6">
        <v>1.38992760477438</v>
      </c>
      <c r="BG144" s="6">
        <v>0.79570661715184499</v>
      </c>
      <c r="BH144" s="6">
        <v>5.2705848977016698</v>
      </c>
      <c r="BI144" s="6">
        <v>25.635104126492099</v>
      </c>
      <c r="BJ144">
        <v>39</v>
      </c>
      <c r="BK144" s="6">
        <v>0.16797806420396849</v>
      </c>
      <c r="BL144" s="6">
        <v>1.679780642039685</v>
      </c>
      <c r="BM144" s="6">
        <v>16.797806420396849</v>
      </c>
      <c r="BO144" s="8"/>
      <c r="BP144" s="8"/>
    </row>
    <row r="145" spans="1:68" x14ac:dyDescent="0.2">
      <c r="A145">
        <v>144</v>
      </c>
      <c r="B145" t="s">
        <v>51</v>
      </c>
      <c r="C145" t="s">
        <v>52</v>
      </c>
      <c r="D145" t="s">
        <v>53</v>
      </c>
      <c r="E145" s="5">
        <v>0.59</v>
      </c>
      <c r="F145" s="5">
        <v>0.5</v>
      </c>
      <c r="G145" t="s">
        <v>468</v>
      </c>
      <c r="H145" t="s">
        <v>461</v>
      </c>
      <c r="I145" t="s">
        <v>469</v>
      </c>
      <c r="J145" t="s">
        <v>463</v>
      </c>
      <c r="K145">
        <v>-6.4447821999999997</v>
      </c>
      <c r="L145">
        <v>110.74349100000001</v>
      </c>
      <c r="M145" t="s">
        <v>58</v>
      </c>
      <c r="N145" t="s">
        <v>59</v>
      </c>
      <c r="O145" t="s">
        <v>60</v>
      </c>
      <c r="P145" t="s">
        <v>70</v>
      </c>
      <c r="Q145" t="s">
        <v>71</v>
      </c>
      <c r="R145" t="s">
        <v>63</v>
      </c>
      <c r="S145">
        <v>2006</v>
      </c>
      <c r="T145">
        <v>30</v>
      </c>
      <c r="U145">
        <v>14</v>
      </c>
      <c r="V145">
        <v>2036</v>
      </c>
      <c r="W145">
        <v>10</v>
      </c>
      <c r="X145">
        <v>2026</v>
      </c>
      <c r="Y145" s="8">
        <v>1020079076.555207</v>
      </c>
      <c r="Z145" s="8">
        <v>1.5455743584169803</v>
      </c>
      <c r="AA145" s="8">
        <v>22.17406301726075</v>
      </c>
      <c r="AB145">
        <v>660</v>
      </c>
      <c r="AC145" s="5">
        <v>0.329038461538461</v>
      </c>
      <c r="AD145" s="5">
        <v>0.81072524760434705</v>
      </c>
      <c r="AE145" s="7">
        <v>4687289.0915492931</v>
      </c>
      <c r="AF145" s="6">
        <v>0.98144693350425605</v>
      </c>
      <c r="AG145" s="6">
        <v>55.194051448676397</v>
      </c>
      <c r="AH145" s="6">
        <v>35.419149328311299</v>
      </c>
      <c r="AI145" s="6">
        <v>0.217801095351357</v>
      </c>
      <c r="AJ145" s="6">
        <v>0.21818452006801101</v>
      </c>
      <c r="AK145" s="6">
        <v>5.1712328767123301</v>
      </c>
      <c r="AL145" s="6">
        <v>0.12999999999999901</v>
      </c>
      <c r="AM145" s="6">
        <v>35.764790905254898</v>
      </c>
      <c r="AN145" s="6">
        <v>40.938566725091647</v>
      </c>
      <c r="AO145" s="6">
        <v>57.4</v>
      </c>
      <c r="AP145" s="6">
        <v>21.6352090947451</v>
      </c>
      <c r="AQ145" s="6">
        <v>16.461433274908352</v>
      </c>
      <c r="AR145" s="7">
        <v>1073681</v>
      </c>
      <c r="AS145" s="6">
        <v>53</v>
      </c>
      <c r="AT145" s="6">
        <v>158.24250000000001</v>
      </c>
      <c r="AU145" s="6">
        <v>124.958619540865</v>
      </c>
      <c r="AV145" s="6">
        <v>189.9325</v>
      </c>
      <c r="AW145" s="6">
        <v>157.211526309867</v>
      </c>
      <c r="AX145" s="6">
        <v>24.710016566722199</v>
      </c>
      <c r="AY145" s="7">
        <v>3344.2416463679315</v>
      </c>
      <c r="AZ145" s="7">
        <v>1783.5955447295635</v>
      </c>
      <c r="BA145" s="7">
        <v>6521.2712104174661</v>
      </c>
      <c r="BB145" s="7">
        <v>9346.0406543829122</v>
      </c>
      <c r="BC145" s="6">
        <v>15.0384806545343</v>
      </c>
      <c r="BD145" s="6">
        <v>14.585681540374701</v>
      </c>
      <c r="BE145" s="6">
        <v>0.52</v>
      </c>
      <c r="BF145" s="6">
        <v>3.1673237616589498</v>
      </c>
      <c r="BG145" s="6">
        <v>1.6470083560626501</v>
      </c>
      <c r="BH145" s="6">
        <v>4.2313803645821899</v>
      </c>
      <c r="BI145" s="6">
        <v>6.1674662801495401</v>
      </c>
      <c r="BJ145">
        <v>858</v>
      </c>
      <c r="BK145" s="6">
        <v>4.6003255053490033</v>
      </c>
      <c r="BL145" s="6">
        <v>46.003255053490037</v>
      </c>
      <c r="BM145" s="6">
        <v>460.03255053490034</v>
      </c>
      <c r="BO145" s="8"/>
      <c r="BP145" s="8"/>
    </row>
    <row r="146" spans="1:68" x14ac:dyDescent="0.2">
      <c r="A146">
        <v>145</v>
      </c>
      <c r="B146" t="s">
        <v>51</v>
      </c>
      <c r="C146" t="s">
        <v>228</v>
      </c>
      <c r="D146" t="s">
        <v>96</v>
      </c>
      <c r="E146" s="5">
        <v>0.45</v>
      </c>
      <c r="F146" s="5">
        <v>0.15</v>
      </c>
      <c r="G146" t="s">
        <v>345</v>
      </c>
      <c r="H146" t="s">
        <v>346</v>
      </c>
      <c r="I146" t="s">
        <v>349</v>
      </c>
      <c r="J146" t="s">
        <v>348</v>
      </c>
      <c r="K146">
        <v>5.7979999999999997E-2</v>
      </c>
      <c r="L146">
        <v>109.20362</v>
      </c>
      <c r="M146" t="s">
        <v>58</v>
      </c>
      <c r="N146" t="s">
        <v>59</v>
      </c>
      <c r="O146" t="s">
        <v>60</v>
      </c>
      <c r="P146" t="s">
        <v>70</v>
      </c>
      <c r="Q146" t="s">
        <v>71</v>
      </c>
      <c r="R146" t="s">
        <v>63</v>
      </c>
      <c r="S146">
        <v>2019</v>
      </c>
      <c r="T146">
        <v>25</v>
      </c>
      <c r="U146">
        <v>22</v>
      </c>
      <c r="V146">
        <v>2044</v>
      </c>
      <c r="W146">
        <v>10</v>
      </c>
      <c r="X146">
        <v>2034</v>
      </c>
      <c r="Y146" s="8">
        <v>47460574.954521984</v>
      </c>
      <c r="Z146" s="8">
        <v>0.94921149909043967</v>
      </c>
      <c r="AA146" s="8">
        <v>15.133234091042462</v>
      </c>
      <c r="AB146">
        <v>50</v>
      </c>
      <c r="AC146" s="5">
        <v>0.35403846153846102</v>
      </c>
      <c r="AD146" s="5">
        <v>0.78499450686047101</v>
      </c>
      <c r="AE146" s="7">
        <v>343827.59400488628</v>
      </c>
      <c r="AF146" s="6">
        <v>0.91213793247974995</v>
      </c>
      <c r="AG146" s="6">
        <v>55.194051448676397</v>
      </c>
      <c r="AH146" s="6">
        <v>32.988179540756803</v>
      </c>
      <c r="AI146" s="6">
        <v>0.217801095351357</v>
      </c>
      <c r="AJ146" s="6">
        <v>0.18822360370765601</v>
      </c>
      <c r="AK146" s="6">
        <v>5.1712328767123301</v>
      </c>
      <c r="AL146" s="6">
        <v>0.12999999999999901</v>
      </c>
      <c r="AM146" s="6">
        <v>33.318468760086702</v>
      </c>
      <c r="AN146" s="6">
        <v>38.477636021176792</v>
      </c>
      <c r="AO146" s="6">
        <v>46.98</v>
      </c>
      <c r="AP146" s="6">
        <v>13.661531239913295</v>
      </c>
      <c r="AQ146" s="6">
        <v>8.5023639788232046</v>
      </c>
      <c r="AR146" s="7">
        <v>2203790</v>
      </c>
      <c r="AS146" s="6">
        <v>53</v>
      </c>
      <c r="AT146" s="6">
        <v>158.24250000000001</v>
      </c>
      <c r="AU146" s="6">
        <v>137.12019288819701</v>
      </c>
      <c r="AV146" s="6">
        <v>189.9325</v>
      </c>
      <c r="AW146" s="6">
        <v>171.82649368668001</v>
      </c>
      <c r="AX146" s="6">
        <v>32.634995891866502</v>
      </c>
      <c r="AY146" s="7">
        <v>245.31078339389717</v>
      </c>
      <c r="AZ146" s="7">
        <v>130.83241781007851</v>
      </c>
      <c r="BA146" s="7">
        <v>478.35602761809946</v>
      </c>
      <c r="BB146" s="7">
        <v>685.56186932481137</v>
      </c>
      <c r="BC146" s="6">
        <v>15.0384806545343</v>
      </c>
      <c r="BD146" s="6">
        <v>12.598521540422601</v>
      </c>
      <c r="BE146" s="6">
        <v>0.52</v>
      </c>
      <c r="BF146" s="6">
        <v>1.6276645627308299</v>
      </c>
      <c r="BG146" s="6">
        <v>0.846385572620034</v>
      </c>
      <c r="BH146" s="6">
        <v>10.1543036650534</v>
      </c>
      <c r="BI146" s="6">
        <v>36.137468947871099</v>
      </c>
      <c r="BJ146">
        <v>65</v>
      </c>
      <c r="BK146" s="6">
        <v>0.31361819072510383</v>
      </c>
      <c r="BL146" s="6">
        <v>3.1361819072510384</v>
      </c>
      <c r="BM146" s="6">
        <v>31.361819072510386</v>
      </c>
      <c r="BO146" s="8"/>
      <c r="BP146" s="8"/>
    </row>
    <row r="147" spans="1:68" x14ac:dyDescent="0.2">
      <c r="A147">
        <v>146</v>
      </c>
      <c r="B147" t="s">
        <v>51</v>
      </c>
      <c r="C147" t="s">
        <v>103</v>
      </c>
      <c r="D147" t="s">
        <v>88</v>
      </c>
      <c r="E147" s="5">
        <v>0.35</v>
      </c>
      <c r="F147" s="5">
        <v>1.44</v>
      </c>
      <c r="G147" t="s">
        <v>176</v>
      </c>
      <c r="H147" t="s">
        <v>435</v>
      </c>
      <c r="I147" t="s">
        <v>436</v>
      </c>
      <c r="J147" t="s">
        <v>437</v>
      </c>
      <c r="K147">
        <v>-2.1562529000000001</v>
      </c>
      <c r="L147">
        <v>103.7552716</v>
      </c>
      <c r="M147" t="s">
        <v>58</v>
      </c>
      <c r="N147" t="s">
        <v>128</v>
      </c>
      <c r="O147" t="s">
        <v>178</v>
      </c>
      <c r="P147" t="s">
        <v>70</v>
      </c>
      <c r="Q147" t="s">
        <v>80</v>
      </c>
      <c r="R147" t="s">
        <v>63</v>
      </c>
      <c r="S147">
        <v>2016</v>
      </c>
      <c r="T147">
        <v>35</v>
      </c>
      <c r="U147">
        <v>29</v>
      </c>
      <c r="V147">
        <v>2051</v>
      </c>
      <c r="W147">
        <v>10</v>
      </c>
      <c r="X147">
        <v>2041</v>
      </c>
      <c r="Y147" s="8">
        <v>111755113.24861148</v>
      </c>
      <c r="Z147" s="8">
        <v>0.74503408832407647</v>
      </c>
      <c r="AA147" s="8">
        <v>14.700419346850346</v>
      </c>
      <c r="AB147">
        <v>150</v>
      </c>
      <c r="AC147" s="5">
        <v>0.33735294117647002</v>
      </c>
      <c r="AD147" s="5">
        <v>0.58669322733791496</v>
      </c>
      <c r="AE147" s="7">
        <v>770914.90072202031</v>
      </c>
      <c r="AF147" s="6">
        <v>0.98612334281243796</v>
      </c>
      <c r="AG147" s="6">
        <v>55.194051448676397</v>
      </c>
      <c r="AH147" s="6">
        <v>34.587891556545799</v>
      </c>
      <c r="AI147" s="6">
        <v>0.217801095351357</v>
      </c>
      <c r="AJ147" s="6">
        <v>0.21568177639349601</v>
      </c>
      <c r="AK147" s="6">
        <v>5.1712328767123301</v>
      </c>
      <c r="AL147" s="6">
        <v>0.12999999999999901</v>
      </c>
      <c r="AM147" s="6">
        <v>34.935495630411701</v>
      </c>
      <c r="AN147" s="6">
        <v>40.104806209651628</v>
      </c>
      <c r="AO147" s="6">
        <v>49.3</v>
      </c>
      <c r="AP147" s="6">
        <v>14.364504369588296</v>
      </c>
      <c r="AQ147" s="6">
        <v>9.1951937903483696</v>
      </c>
      <c r="AR147" s="7">
        <v>1025298.767</v>
      </c>
      <c r="AS147" s="6">
        <v>53</v>
      </c>
      <c r="AT147" s="6">
        <v>158.24250000000001</v>
      </c>
      <c r="AU147" s="6">
        <v>125.292093502279</v>
      </c>
      <c r="AV147" s="6">
        <v>189.9325</v>
      </c>
      <c r="AW147" s="6">
        <v>157.37536052120799</v>
      </c>
      <c r="AX147" s="6">
        <v>25.995950093428299</v>
      </c>
      <c r="AY147" s="7">
        <v>550.0249006292953</v>
      </c>
      <c r="AZ147" s="7">
        <v>293.3466136689575</v>
      </c>
      <c r="BA147" s="7">
        <v>1072.5485562271258</v>
      </c>
      <c r="BB147" s="7">
        <v>1537.1362556253373</v>
      </c>
      <c r="BC147" s="6">
        <v>15.0384806545343</v>
      </c>
      <c r="BD147" s="6">
        <v>14.293642164334001</v>
      </c>
      <c r="BE147" s="6">
        <v>0.57248062015503798</v>
      </c>
      <c r="BF147" s="6">
        <v>1.27162121917002</v>
      </c>
      <c r="BG147" s="6">
        <v>0.727978504152762</v>
      </c>
      <c r="BH147" s="6">
        <v>10.667825443883199</v>
      </c>
      <c r="BI147" s="6">
        <v>32.401275991008397</v>
      </c>
      <c r="BJ147">
        <v>195</v>
      </c>
      <c r="BK147" s="6">
        <v>0.76021717892391749</v>
      </c>
      <c r="BL147" s="6">
        <v>7.6021717892391747</v>
      </c>
      <c r="BM147" s="6">
        <v>76.021717892391749</v>
      </c>
      <c r="BO147" s="8"/>
      <c r="BP147" s="8"/>
    </row>
    <row r="148" spans="1:68" x14ac:dyDescent="0.2">
      <c r="A148">
        <v>147</v>
      </c>
      <c r="B148" t="s">
        <v>51</v>
      </c>
      <c r="C148" t="s">
        <v>87</v>
      </c>
      <c r="D148" t="s">
        <v>88</v>
      </c>
      <c r="E148" s="5">
        <v>0.35</v>
      </c>
      <c r="F148" s="5">
        <v>0.21</v>
      </c>
      <c r="G148" t="s">
        <v>351</v>
      </c>
      <c r="H148" t="s">
        <v>90</v>
      </c>
      <c r="I148" t="s">
        <v>91</v>
      </c>
      <c r="J148" t="s">
        <v>92</v>
      </c>
      <c r="K148">
        <v>-2.0792451000000001</v>
      </c>
      <c r="L148">
        <v>106.1496166</v>
      </c>
      <c r="M148" t="s">
        <v>58</v>
      </c>
      <c r="N148" t="s">
        <v>59</v>
      </c>
      <c r="O148" t="s">
        <v>60</v>
      </c>
      <c r="P148" t="s">
        <v>70</v>
      </c>
      <c r="Q148" t="s">
        <v>71</v>
      </c>
      <c r="R148" t="s">
        <v>63</v>
      </c>
      <c r="S148">
        <v>2014</v>
      </c>
      <c r="T148">
        <v>30</v>
      </c>
      <c r="U148">
        <v>22</v>
      </c>
      <c r="V148">
        <v>2044</v>
      </c>
      <c r="W148">
        <v>10</v>
      </c>
      <c r="X148">
        <v>2034</v>
      </c>
      <c r="Y148" s="8">
        <v>53609736.970683157</v>
      </c>
      <c r="Z148" s="8">
        <v>1.7869912323561052</v>
      </c>
      <c r="AA148" s="8">
        <v>31.980197325153501</v>
      </c>
      <c r="AB148">
        <v>30</v>
      </c>
      <c r="AC148" s="5">
        <v>0.344423076923076</v>
      </c>
      <c r="AD148" s="5">
        <v>0.68032675406294496</v>
      </c>
      <c r="AE148" s="7">
        <v>178789.87096774194</v>
      </c>
      <c r="AF148" s="6">
        <v>0.93760437757691895</v>
      </c>
      <c r="AG148" s="6">
        <v>53.254873989560501</v>
      </c>
      <c r="AH148" s="6">
        <v>32.736256026535898</v>
      </c>
      <c r="AI148" s="6">
        <v>0.217801095351357</v>
      </c>
      <c r="AJ148" s="6">
        <v>0.19897096562650499</v>
      </c>
      <c r="AK148" s="6">
        <v>5.1712328767123301</v>
      </c>
      <c r="AL148" s="6">
        <v>0.12999999999999901</v>
      </c>
      <c r="AM148" s="6">
        <v>33.072184018932603</v>
      </c>
      <c r="AN148" s="6">
        <v>38.236459868874732</v>
      </c>
      <c r="AO148" s="6">
        <v>62.92</v>
      </c>
      <c r="AP148" s="6">
        <v>29.847815981067399</v>
      </c>
      <c r="AQ148" s="6">
        <v>24.68354013112527</v>
      </c>
      <c r="AR148" s="7">
        <v>1707653.784</v>
      </c>
      <c r="AS148" s="6">
        <v>53</v>
      </c>
      <c r="AT148" s="6">
        <v>158.24250000000001</v>
      </c>
      <c r="AU148" s="6">
        <v>133.67285900992599</v>
      </c>
      <c r="AV148" s="6">
        <v>189.9325</v>
      </c>
      <c r="AW148" s="6">
        <v>167.43554672014699</v>
      </c>
      <c r="AX148" s="6">
        <v>31.593180820891199</v>
      </c>
      <c r="AY148" s="7">
        <v>127.56126638680219</v>
      </c>
      <c r="AZ148" s="7">
        <v>68.032675406294501</v>
      </c>
      <c r="BA148" s="7">
        <v>248.74446945426425</v>
      </c>
      <c r="BB148" s="7">
        <v>356.49121912898318</v>
      </c>
      <c r="BC148" s="6">
        <v>15.0384806545343</v>
      </c>
      <c r="BD148" s="6">
        <v>13.3117689930559</v>
      </c>
      <c r="BE148" s="6">
        <v>0.52</v>
      </c>
      <c r="BF148" s="6">
        <v>1.23450519071972</v>
      </c>
      <c r="BG148" s="6">
        <v>0.64194269917425495</v>
      </c>
      <c r="BH148" s="6">
        <v>18.412182064478301</v>
      </c>
      <c r="BI148" s="6">
        <v>52.140659938989401</v>
      </c>
      <c r="BJ148">
        <v>39</v>
      </c>
      <c r="BK148" s="6">
        <v>0.16763416568576733</v>
      </c>
      <c r="BL148" s="6">
        <v>1.6763416568576734</v>
      </c>
      <c r="BM148" s="6">
        <v>16.763416568576734</v>
      </c>
      <c r="BO148" s="8"/>
      <c r="BP148" s="8"/>
    </row>
    <row r="149" spans="1:68" x14ac:dyDescent="0.2">
      <c r="A149">
        <v>148</v>
      </c>
      <c r="B149" t="s">
        <v>51</v>
      </c>
      <c r="C149" t="s">
        <v>150</v>
      </c>
      <c r="D149" t="s">
        <v>151</v>
      </c>
      <c r="E149" s="5">
        <v>0.4</v>
      </c>
      <c r="F149" s="5">
        <v>0.27</v>
      </c>
      <c r="G149" t="s">
        <v>484</v>
      </c>
      <c r="H149" t="s">
        <v>485</v>
      </c>
      <c r="I149" t="s">
        <v>486</v>
      </c>
      <c r="J149" t="s">
        <v>487</v>
      </c>
      <c r="K149">
        <v>-4.8167108450000002</v>
      </c>
      <c r="L149">
        <v>119.5016842</v>
      </c>
      <c r="M149" t="s">
        <v>58</v>
      </c>
      <c r="N149" t="s">
        <v>69</v>
      </c>
      <c r="O149" t="s">
        <v>69</v>
      </c>
      <c r="P149" t="s">
        <v>70</v>
      </c>
      <c r="Q149" t="s">
        <v>71</v>
      </c>
      <c r="R149" t="s">
        <v>63</v>
      </c>
      <c r="S149">
        <v>2013</v>
      </c>
      <c r="T149">
        <v>30</v>
      </c>
      <c r="U149">
        <v>21</v>
      </c>
      <c r="V149">
        <v>2043</v>
      </c>
      <c r="W149">
        <v>10</v>
      </c>
      <c r="X149">
        <v>2033</v>
      </c>
      <c r="Y149" s="8">
        <v>68780661.439941853</v>
      </c>
      <c r="Z149" s="8">
        <v>1.9651617554269101</v>
      </c>
      <c r="AA149" s="8">
        <v>36.07762179102135</v>
      </c>
      <c r="AB149">
        <v>35</v>
      </c>
      <c r="AC149" s="5">
        <v>0.34250000000000003</v>
      </c>
      <c r="AD149" s="5">
        <v>0.65948483401478297</v>
      </c>
      <c r="AE149" s="7">
        <v>202198.05010893245</v>
      </c>
      <c r="AF149" s="6">
        <v>0.94286927412786403</v>
      </c>
      <c r="AG149" s="6">
        <v>56.767961132673399</v>
      </c>
      <c r="AH149" s="6">
        <v>35.0122882323762</v>
      </c>
      <c r="AI149" s="6">
        <v>0.217801095351357</v>
      </c>
      <c r="AJ149" s="6">
        <v>0.20123069726389201</v>
      </c>
      <c r="AK149" s="6">
        <v>5.1712328767123301</v>
      </c>
      <c r="AL149" s="6">
        <v>0.12999999999999901</v>
      </c>
      <c r="AM149" s="6">
        <v>35.349382294944903</v>
      </c>
      <c r="AN149" s="6">
        <v>40.514751806352422</v>
      </c>
      <c r="AO149" s="6">
        <v>69.23</v>
      </c>
      <c r="AP149" s="6">
        <v>33.880617705055101</v>
      </c>
      <c r="AQ149" s="6">
        <v>28.715248193647582</v>
      </c>
      <c r="AR149" s="7">
        <v>1983083.585</v>
      </c>
      <c r="AS149" s="6">
        <v>53</v>
      </c>
      <c r="AT149" s="6">
        <v>158.24250000000001</v>
      </c>
      <c r="AU149" s="6">
        <v>130.508686841296</v>
      </c>
      <c r="AV149" s="6">
        <v>189.9325</v>
      </c>
      <c r="AW149" s="6">
        <v>164.08265193386501</v>
      </c>
      <c r="AX149" s="6">
        <v>27.1793253277723</v>
      </c>
      <c r="AY149" s="7">
        <v>144.26230744073376</v>
      </c>
      <c r="AZ149" s="7">
        <v>76.93989730172467</v>
      </c>
      <c r="BA149" s="7">
        <v>281.31149950943086</v>
      </c>
      <c r="BB149" s="7">
        <v>403.16506186103732</v>
      </c>
      <c r="BC149" s="6">
        <v>15.0384806545343</v>
      </c>
      <c r="BD149" s="6">
        <v>13.4616740238218</v>
      </c>
      <c r="BE149" s="6">
        <v>0.52</v>
      </c>
      <c r="BF149" s="6">
        <v>2.1902465468807102</v>
      </c>
      <c r="BG149" s="6">
        <v>1.13892820437797</v>
      </c>
      <c r="BH149" s="6">
        <v>13.805033110702301</v>
      </c>
      <c r="BI149" s="6">
        <v>31.0391484449312</v>
      </c>
      <c r="BJ149">
        <v>45.5</v>
      </c>
      <c r="BK149" s="6">
        <v>0.19064632873627863</v>
      </c>
      <c r="BL149" s="6">
        <v>1.9064632873627863</v>
      </c>
      <c r="BM149" s="6">
        <v>19.064632873627861</v>
      </c>
      <c r="BO149" s="8"/>
      <c r="BP149" s="8"/>
    </row>
    <row r="150" spans="1:68" x14ac:dyDescent="0.2">
      <c r="A150">
        <v>149</v>
      </c>
      <c r="B150" t="s">
        <v>51</v>
      </c>
      <c r="C150" t="s">
        <v>150</v>
      </c>
      <c r="D150" t="s">
        <v>151</v>
      </c>
      <c r="E150" s="5">
        <v>0.4</v>
      </c>
      <c r="F150" s="5">
        <v>0.27</v>
      </c>
      <c r="G150" t="s">
        <v>570</v>
      </c>
      <c r="H150" t="s">
        <v>571</v>
      </c>
      <c r="I150" t="s">
        <v>577</v>
      </c>
      <c r="J150" t="s">
        <v>560</v>
      </c>
      <c r="K150">
        <v>-3.907537</v>
      </c>
      <c r="L150">
        <v>122.419265</v>
      </c>
      <c r="M150" t="s">
        <v>58</v>
      </c>
      <c r="N150" t="s">
        <v>69</v>
      </c>
      <c r="O150" t="s">
        <v>69</v>
      </c>
      <c r="P150" t="s">
        <v>70</v>
      </c>
      <c r="Q150" t="s">
        <v>71</v>
      </c>
      <c r="R150" t="s">
        <v>63</v>
      </c>
      <c r="S150">
        <v>2019</v>
      </c>
      <c r="T150">
        <v>30</v>
      </c>
      <c r="U150">
        <v>27</v>
      </c>
      <c r="V150">
        <v>2049</v>
      </c>
      <c r="W150">
        <v>10</v>
      </c>
      <c r="X150">
        <v>2039</v>
      </c>
      <c r="Y150" s="8">
        <v>121798300.68058579</v>
      </c>
      <c r="Z150" s="8">
        <v>2.0299716780097632</v>
      </c>
      <c r="AA150" s="8">
        <v>38.523039240517761</v>
      </c>
      <c r="AB150">
        <v>60</v>
      </c>
      <c r="AC150" s="5">
        <v>0.35403846153846102</v>
      </c>
      <c r="AD150" s="5">
        <v>0.65948483401478297</v>
      </c>
      <c r="AE150" s="7">
        <v>346625.22875816992</v>
      </c>
      <c r="AF150" s="6">
        <v>0.91213793247974995</v>
      </c>
      <c r="AG150" s="6">
        <v>56.767961132673399</v>
      </c>
      <c r="AH150" s="6">
        <v>33.903451030610199</v>
      </c>
      <c r="AI150" s="6">
        <v>0.217801095351357</v>
      </c>
      <c r="AJ150" s="6">
        <v>0.18822360370765601</v>
      </c>
      <c r="AK150" s="6">
        <v>5.1712328767123301</v>
      </c>
      <c r="AL150" s="6">
        <v>0.12999999999999901</v>
      </c>
      <c r="AM150" s="6">
        <v>34.233740249940098</v>
      </c>
      <c r="AN150" s="6">
        <v>39.392907511030188</v>
      </c>
      <c r="AO150" s="6">
        <v>69.23</v>
      </c>
      <c r="AP150" s="6">
        <v>34.996259750059906</v>
      </c>
      <c r="AQ150" s="6">
        <v>29.837092488969816</v>
      </c>
      <c r="AR150" s="7">
        <v>2631351.25</v>
      </c>
      <c r="AS150" s="6">
        <v>53</v>
      </c>
      <c r="AT150" s="6">
        <v>158.24250000000001</v>
      </c>
      <c r="AU150" s="6">
        <v>136.12172069391099</v>
      </c>
      <c r="AV150" s="6">
        <v>189.9325</v>
      </c>
      <c r="AW150" s="6">
        <v>170.82802149239399</v>
      </c>
      <c r="AX150" s="6">
        <v>30.896485965989299</v>
      </c>
      <c r="AY150" s="7">
        <v>247.3068127555436</v>
      </c>
      <c r="AZ150" s="7">
        <v>131.8969668029566</v>
      </c>
      <c r="BA150" s="7">
        <v>482.24828487331001</v>
      </c>
      <c r="BB150" s="7">
        <v>691.14010604749262</v>
      </c>
      <c r="BC150" s="6">
        <v>15.0384806545343</v>
      </c>
      <c r="BD150" s="6">
        <v>12.598521540422601</v>
      </c>
      <c r="BE150" s="6">
        <v>0.57248062015503798</v>
      </c>
      <c r="BF150" s="6">
        <v>1.26019741886173</v>
      </c>
      <c r="BG150" s="6">
        <v>0.72143859986774705</v>
      </c>
      <c r="BH150" s="6">
        <v>1.25733344904602</v>
      </c>
      <c r="BI150" s="6">
        <v>3.8549568031805999</v>
      </c>
      <c r="BJ150">
        <v>78</v>
      </c>
      <c r="BK150" s="6">
        <v>0.31617001950479751</v>
      </c>
      <c r="BL150" s="6">
        <v>3.1617001950479748</v>
      </c>
      <c r="BM150" s="6">
        <v>31.617001950479747</v>
      </c>
      <c r="BO150" s="8"/>
      <c r="BP150" s="8"/>
    </row>
    <row r="151" spans="1:68" x14ac:dyDescent="0.2">
      <c r="A151">
        <v>150</v>
      </c>
      <c r="B151" t="s">
        <v>51</v>
      </c>
      <c r="C151" t="s">
        <v>74</v>
      </c>
      <c r="D151" t="s">
        <v>75</v>
      </c>
      <c r="E151" s="5">
        <v>0.4</v>
      </c>
      <c r="F151" s="5">
        <v>0.49</v>
      </c>
      <c r="G151" t="s">
        <v>506</v>
      </c>
      <c r="H151" t="s">
        <v>507</v>
      </c>
      <c r="I151" t="s">
        <v>510</v>
      </c>
      <c r="J151" t="s">
        <v>509</v>
      </c>
      <c r="K151">
        <v>1.1825019999999999</v>
      </c>
      <c r="L151">
        <v>124.480564</v>
      </c>
      <c r="M151" t="s">
        <v>58</v>
      </c>
      <c r="N151" t="s">
        <v>59</v>
      </c>
      <c r="O151" t="s">
        <v>60</v>
      </c>
      <c r="P151" t="s">
        <v>70</v>
      </c>
      <c r="Q151" t="s">
        <v>80</v>
      </c>
      <c r="R151" t="s">
        <v>63</v>
      </c>
      <c r="S151">
        <v>2018</v>
      </c>
      <c r="T151">
        <v>25</v>
      </c>
      <c r="U151">
        <v>21</v>
      </c>
      <c r="V151">
        <v>2043</v>
      </c>
      <c r="W151">
        <v>10</v>
      </c>
      <c r="X151">
        <v>2033</v>
      </c>
      <c r="Y151" s="8">
        <v>46718167.126639552</v>
      </c>
      <c r="Z151" s="8">
        <v>1.5572722375546517</v>
      </c>
      <c r="AA151" s="8">
        <v>27.812064240668771</v>
      </c>
      <c r="AB151">
        <v>30</v>
      </c>
      <c r="AC151" s="5">
        <v>0.34323529411764597</v>
      </c>
      <c r="AD151" s="5">
        <v>0.65948483401478297</v>
      </c>
      <c r="AE151" s="7">
        <v>173312.61437908496</v>
      </c>
      <c r="AF151" s="6">
        <v>0.96922006978991004</v>
      </c>
      <c r="AG151" s="6">
        <v>55.404343670165701</v>
      </c>
      <c r="AH151" s="6">
        <v>34.135731321581801</v>
      </c>
      <c r="AI151" s="6">
        <v>0.217801095351357</v>
      </c>
      <c r="AJ151" s="6">
        <v>0.20825783407574699</v>
      </c>
      <c r="AK151" s="6">
        <v>5.1712328767123301</v>
      </c>
      <c r="AL151" s="6">
        <v>0.12999999999999901</v>
      </c>
      <c r="AM151" s="6">
        <v>34.479557546942999</v>
      </c>
      <c r="AN151" s="6">
        <v>39.645222032369873</v>
      </c>
      <c r="AO151" s="6">
        <v>61.3</v>
      </c>
      <c r="AP151" s="6">
        <v>26.820442453056998</v>
      </c>
      <c r="AQ151" s="6">
        <v>21.654777967630125</v>
      </c>
      <c r="AR151" s="7">
        <v>2611125</v>
      </c>
      <c r="AS151" s="6">
        <v>53</v>
      </c>
      <c r="AT151" s="6">
        <v>158.24250000000001</v>
      </c>
      <c r="AU151" s="6">
        <v>127.940514579132</v>
      </c>
      <c r="AV151" s="6">
        <v>189.9325</v>
      </c>
      <c r="AW151" s="6">
        <v>160.58418252610801</v>
      </c>
      <c r="AX151" s="6">
        <v>27.5289169260855</v>
      </c>
      <c r="AY151" s="7">
        <v>123.6534063777718</v>
      </c>
      <c r="AZ151" s="7">
        <v>65.948483401478299</v>
      </c>
      <c r="BA151" s="7">
        <v>241.12414243665501</v>
      </c>
      <c r="BB151" s="7">
        <v>345.57005302374631</v>
      </c>
      <c r="BC151" s="6">
        <v>15.0384806545343</v>
      </c>
      <c r="BD151" s="6">
        <v>13.8078713963788</v>
      </c>
      <c r="BE151" s="6">
        <v>0.57248062015503798</v>
      </c>
      <c r="BF151" s="6">
        <v>1.38992760477438</v>
      </c>
      <c r="BG151" s="6">
        <v>0.79570661715184499</v>
      </c>
      <c r="BH151" s="6">
        <v>3.88478179795937</v>
      </c>
      <c r="BI151" s="6">
        <v>22.0242743149273</v>
      </c>
      <c r="BJ151">
        <v>39</v>
      </c>
      <c r="BK151" s="6">
        <v>0.16797806420396849</v>
      </c>
      <c r="BL151" s="6">
        <v>1.679780642039685</v>
      </c>
      <c r="BM151" s="6">
        <v>16.797806420396849</v>
      </c>
      <c r="BO151" s="8"/>
      <c r="BP151" s="8"/>
    </row>
    <row r="152" spans="1:68" x14ac:dyDescent="0.2">
      <c r="A152">
        <v>151</v>
      </c>
      <c r="B152" t="s">
        <v>51</v>
      </c>
      <c r="C152" t="s">
        <v>74</v>
      </c>
      <c r="D152" t="s">
        <v>75</v>
      </c>
      <c r="E152" s="5">
        <v>0.15</v>
      </c>
      <c r="F152" s="5">
        <v>0.49</v>
      </c>
      <c r="G152" t="s">
        <v>76</v>
      </c>
      <c r="H152" t="s">
        <v>77</v>
      </c>
      <c r="I152" t="s">
        <v>78</v>
      </c>
      <c r="J152" t="s">
        <v>79</v>
      </c>
      <c r="K152">
        <v>1.1825019999999999</v>
      </c>
      <c r="L152">
        <v>124.480564</v>
      </c>
      <c r="M152" t="s">
        <v>58</v>
      </c>
      <c r="N152" t="s">
        <v>59</v>
      </c>
      <c r="O152" t="s">
        <v>60</v>
      </c>
      <c r="P152" t="s">
        <v>70</v>
      </c>
      <c r="Q152" t="s">
        <v>80</v>
      </c>
      <c r="R152" t="s">
        <v>63</v>
      </c>
      <c r="S152">
        <v>2012</v>
      </c>
      <c r="T152">
        <v>30</v>
      </c>
      <c r="U152">
        <v>20</v>
      </c>
      <c r="V152">
        <v>2042</v>
      </c>
      <c r="W152">
        <v>10</v>
      </c>
      <c r="X152">
        <v>2032</v>
      </c>
      <c r="Y152" s="8">
        <v>46369930.381927714</v>
      </c>
      <c r="Z152" s="8">
        <v>1.5456643460642572</v>
      </c>
      <c r="AA152" s="8">
        <v>26.18521821750965</v>
      </c>
      <c r="AB152">
        <v>30</v>
      </c>
      <c r="AC152" s="5">
        <v>0.32558823529411701</v>
      </c>
      <c r="AD152" s="5">
        <v>0.65948483401478297</v>
      </c>
      <c r="AE152" s="7">
        <v>173312.61437908496</v>
      </c>
      <c r="AF152" s="6">
        <v>1.02176276669576</v>
      </c>
      <c r="AG152" s="6">
        <v>55.404343670165701</v>
      </c>
      <c r="AH152" s="6">
        <v>35.933146955321703</v>
      </c>
      <c r="AI152" s="6">
        <v>0.217801095351357</v>
      </c>
      <c r="AJ152" s="6">
        <v>0.231772032223413</v>
      </c>
      <c r="AK152" s="6">
        <v>5.1712328767123301</v>
      </c>
      <c r="AL152" s="6">
        <v>0.12999999999999901</v>
      </c>
      <c r="AM152" s="6">
        <v>36.288721874384201</v>
      </c>
      <c r="AN152" s="6">
        <v>41.466151864257441</v>
      </c>
      <c r="AO152" s="6">
        <v>62.92</v>
      </c>
      <c r="AP152" s="6">
        <v>26.6312781256158</v>
      </c>
      <c r="AQ152" s="6">
        <v>21.453848135742561</v>
      </c>
      <c r="AR152" s="7">
        <v>1879700.081</v>
      </c>
      <c r="AS152" s="6">
        <v>53</v>
      </c>
      <c r="AT152" s="6">
        <v>158.24250000000001</v>
      </c>
      <c r="AU152" s="6">
        <v>119.60672443966899</v>
      </c>
      <c r="AV152" s="6">
        <v>189.9325</v>
      </c>
      <c r="AW152" s="6">
        <v>150.56918960250201</v>
      </c>
      <c r="AX152" s="6">
        <v>22.402518149882599</v>
      </c>
      <c r="AY152" s="7">
        <v>123.6534063777718</v>
      </c>
      <c r="AZ152" s="7">
        <v>65.948483401478299</v>
      </c>
      <c r="BA152" s="7">
        <v>241.12414243665501</v>
      </c>
      <c r="BB152" s="7">
        <v>345.57005302374631</v>
      </c>
      <c r="BC152" s="6">
        <v>15.0384806545343</v>
      </c>
      <c r="BD152" s="6">
        <v>15.3453736282161</v>
      </c>
      <c r="BE152" s="6">
        <v>0.57248062015503798</v>
      </c>
      <c r="BF152" s="6">
        <v>1.38992760477438</v>
      </c>
      <c r="BG152" s="6">
        <v>0.79570661715184499</v>
      </c>
      <c r="BH152" s="6">
        <v>8.0367251409338998</v>
      </c>
      <c r="BI152" s="6">
        <v>41.629731750078903</v>
      </c>
      <c r="BJ152">
        <v>39</v>
      </c>
      <c r="BK152" s="6">
        <v>0.17708437637124924</v>
      </c>
      <c r="BL152" s="6">
        <v>1.7708437637124925</v>
      </c>
      <c r="BM152" s="6">
        <v>17.708437637124923</v>
      </c>
      <c r="BO152" s="8"/>
      <c r="BP152" s="8"/>
    </row>
    <row r="153" spans="1:68" x14ac:dyDescent="0.2">
      <c r="A153">
        <v>152</v>
      </c>
      <c r="B153" t="s">
        <v>51</v>
      </c>
      <c r="C153" t="s">
        <v>109</v>
      </c>
      <c r="D153" t="s">
        <v>53</v>
      </c>
      <c r="E153" s="5">
        <v>0.59</v>
      </c>
      <c r="F153" s="5">
        <v>1.27</v>
      </c>
      <c r="G153" t="s">
        <v>222</v>
      </c>
      <c r="H153" t="s">
        <v>223</v>
      </c>
      <c r="I153" t="s">
        <v>224</v>
      </c>
      <c r="J153" t="s">
        <v>225</v>
      </c>
      <c r="K153">
        <v>-5.9916942999999998</v>
      </c>
      <c r="L153">
        <v>106.10080050000001</v>
      </c>
      <c r="M153" t="s">
        <v>58</v>
      </c>
      <c r="N153" t="s">
        <v>128</v>
      </c>
      <c r="O153" t="s">
        <v>60</v>
      </c>
      <c r="P153" t="s">
        <v>70</v>
      </c>
      <c r="Q153" t="s">
        <v>62</v>
      </c>
      <c r="R153" t="s">
        <v>63</v>
      </c>
      <c r="S153">
        <v>2019</v>
      </c>
      <c r="T153">
        <v>25</v>
      </c>
      <c r="U153">
        <v>22</v>
      </c>
      <c r="V153">
        <v>2044</v>
      </c>
      <c r="W153">
        <v>10</v>
      </c>
      <c r="X153">
        <v>2034</v>
      </c>
      <c r="Y153" s="8">
        <v>706408083.85741425</v>
      </c>
      <c r="Z153" s="8">
        <v>0.71282349531525158</v>
      </c>
      <c r="AA153" s="8">
        <v>13.965305189141013</v>
      </c>
      <c r="AB153">
        <v>991</v>
      </c>
      <c r="AC153" s="5">
        <v>0.37374999999999903</v>
      </c>
      <c r="AD153" s="5">
        <v>0.73402605516475306</v>
      </c>
      <c r="AE153" s="7">
        <v>6372197.6290540472</v>
      </c>
      <c r="AF153" s="6">
        <v>0.79380895315171696</v>
      </c>
      <c r="AG153" s="6">
        <v>55.194051448676397</v>
      </c>
      <c r="AH153" s="6">
        <v>31.332430440621099</v>
      </c>
      <c r="AI153" s="6">
        <v>0.217801095351357</v>
      </c>
      <c r="AJ153" s="6">
        <v>0.18178526674263501</v>
      </c>
      <c r="AK153" s="6">
        <v>4.7031963470319598</v>
      </c>
      <c r="AL153" s="6">
        <v>0.12</v>
      </c>
      <c r="AM153" s="6">
        <v>31.628235928852401</v>
      </c>
      <c r="AN153" s="6">
        <v>36.337412054395692</v>
      </c>
      <c r="AO153" s="6">
        <v>42.6</v>
      </c>
      <c r="AP153" s="6">
        <v>10.9717640711476</v>
      </c>
      <c r="AQ153" s="6">
        <v>6.2625879456043094</v>
      </c>
      <c r="AR153" s="7">
        <v>1940951</v>
      </c>
      <c r="AS153" s="6">
        <v>53</v>
      </c>
      <c r="AT153" s="6">
        <v>158.24250000000001</v>
      </c>
      <c r="AU153" s="6">
        <v>159.89826492986899</v>
      </c>
      <c r="AV153" s="6">
        <v>189.9325</v>
      </c>
      <c r="AW153" s="6">
        <v>199.73738670486</v>
      </c>
      <c r="AX153" s="6">
        <v>46.648698056599201</v>
      </c>
      <c r="AY153" s="7">
        <v>4546.3738791766882</v>
      </c>
      <c r="AZ153" s="7">
        <v>2424.7327355609009</v>
      </c>
      <c r="BA153" s="7">
        <v>8865.4290643945424</v>
      </c>
      <c r="BB153" s="7">
        <v>12705.599534339121</v>
      </c>
      <c r="BC153" s="6">
        <v>15.0384806545343</v>
      </c>
      <c r="BD153" s="6">
        <v>11.9592946023214</v>
      </c>
      <c r="BE153" s="6">
        <v>0.47</v>
      </c>
      <c r="BF153" s="6">
        <v>2.4729612490627</v>
      </c>
      <c r="BG153" s="6">
        <v>1.16229178705946</v>
      </c>
      <c r="BH153" s="6">
        <v>5.1769103175049</v>
      </c>
      <c r="BI153" s="6">
        <v>7.3486922829668098</v>
      </c>
      <c r="BJ153">
        <v>1288.3</v>
      </c>
      <c r="BK153" s="6">
        <v>5.058307529195246</v>
      </c>
      <c r="BL153" s="6">
        <v>50.583075291952461</v>
      </c>
      <c r="BM153" s="6">
        <v>505.83075291952463</v>
      </c>
      <c r="BO153" s="8"/>
      <c r="BP153" s="8"/>
    </row>
    <row r="154" spans="1:68" x14ac:dyDescent="0.2">
      <c r="A154">
        <v>153</v>
      </c>
      <c r="B154" t="s">
        <v>51</v>
      </c>
      <c r="C154" t="s">
        <v>313</v>
      </c>
      <c r="D154" t="s">
        <v>53</v>
      </c>
      <c r="E154" s="5">
        <v>0.59</v>
      </c>
      <c r="F154" s="5">
        <v>0.98</v>
      </c>
      <c r="G154" t="s">
        <v>324</v>
      </c>
      <c r="H154" t="s">
        <v>325</v>
      </c>
      <c r="I154" t="s">
        <v>326</v>
      </c>
      <c r="J154" t="s">
        <v>327</v>
      </c>
      <c r="K154">
        <v>-7.7152989999999999</v>
      </c>
      <c r="L154">
        <v>113.5857062</v>
      </c>
      <c r="M154" t="s">
        <v>58</v>
      </c>
      <c r="N154" t="s">
        <v>128</v>
      </c>
      <c r="O154" t="s">
        <v>60</v>
      </c>
      <c r="P154" t="s">
        <v>61</v>
      </c>
      <c r="Q154" t="s">
        <v>71</v>
      </c>
      <c r="R154" t="s">
        <v>63</v>
      </c>
      <c r="S154">
        <v>1999</v>
      </c>
      <c r="T154">
        <v>30</v>
      </c>
      <c r="U154">
        <v>7</v>
      </c>
      <c r="V154">
        <v>2029</v>
      </c>
      <c r="W154">
        <v>7</v>
      </c>
      <c r="X154">
        <v>2022</v>
      </c>
      <c r="Y154" s="8">
        <v>232671470.8021268</v>
      </c>
      <c r="Z154" s="8">
        <v>0.37832759480020617</v>
      </c>
      <c r="AA154" s="8">
        <v>7.6136380597987614</v>
      </c>
      <c r="AB154">
        <v>615</v>
      </c>
      <c r="AC154" s="5">
        <v>0.31557692307692298</v>
      </c>
      <c r="AD154" s="5">
        <v>0.71032356416787101</v>
      </c>
      <c r="AE154" s="7">
        <v>3826797.1695979885</v>
      </c>
      <c r="AF154" s="6">
        <v>1.1408207814731901</v>
      </c>
      <c r="AG154" s="6">
        <v>60.014224166964603</v>
      </c>
      <c r="AH154" s="6">
        <v>44.2195716336064</v>
      </c>
      <c r="AI154" s="6">
        <v>0.217801095351357</v>
      </c>
      <c r="AJ154" s="6">
        <v>0.26463184515995503</v>
      </c>
      <c r="AK154" s="6">
        <v>5.1712328767123301</v>
      </c>
      <c r="AL154" s="6">
        <v>0.12999999999999901</v>
      </c>
      <c r="AM154" s="6">
        <v>44.600324186187997</v>
      </c>
      <c r="AN154" s="6">
        <v>49.78543635547868</v>
      </c>
      <c r="AO154" s="6">
        <v>53.17</v>
      </c>
      <c r="AP154" s="6">
        <v>8.5696758138120046</v>
      </c>
      <c r="AQ154" s="6">
        <v>3.3845636445213216</v>
      </c>
      <c r="AR154" s="7">
        <v>932090</v>
      </c>
      <c r="AS154" s="6">
        <v>53</v>
      </c>
      <c r="AT154" s="6">
        <v>158.24250000000001</v>
      </c>
      <c r="AU154" s="6">
        <v>99.759185171058306</v>
      </c>
      <c r="AV154" s="6">
        <v>189.9325</v>
      </c>
      <c r="AW154" s="6">
        <v>127.505053226614</v>
      </c>
      <c r="AX154" s="6">
        <v>7.7264154525437601</v>
      </c>
      <c r="AY154" s="7">
        <v>2730.3061997702544</v>
      </c>
      <c r="AZ154" s="7">
        <v>1456.1633065441356</v>
      </c>
      <c r="BA154" s="7">
        <v>5324.0970895519959</v>
      </c>
      <c r="BB154" s="7">
        <v>7630.2957262912705</v>
      </c>
      <c r="BC154" s="6">
        <v>15.0384806545343</v>
      </c>
      <c r="BD154" s="6">
        <v>17.677349834458099</v>
      </c>
      <c r="BE154" s="6">
        <v>0.52</v>
      </c>
      <c r="BF154" s="6">
        <v>7.39264442357128</v>
      </c>
      <c r="BG154" s="6">
        <v>3.8441751002570701</v>
      </c>
      <c r="BH154" s="6">
        <v>20.650102611725298</v>
      </c>
      <c r="BI154" s="6">
        <v>25.736739270246201</v>
      </c>
      <c r="BJ154">
        <v>799.5</v>
      </c>
      <c r="BK154" s="6">
        <v>4.3656897375601691</v>
      </c>
      <c r="BL154" s="6">
        <v>30.559828162921185</v>
      </c>
      <c r="BM154" s="6">
        <v>305.59828162921184</v>
      </c>
      <c r="BO154" s="8"/>
      <c r="BP154" s="8"/>
    </row>
    <row r="155" spans="1:68" x14ac:dyDescent="0.2">
      <c r="A155">
        <v>154</v>
      </c>
      <c r="B155" t="s">
        <v>51</v>
      </c>
      <c r="C155" t="s">
        <v>157</v>
      </c>
      <c r="D155" t="s">
        <v>158</v>
      </c>
      <c r="E155" s="5">
        <v>0</v>
      </c>
      <c r="F155" s="5">
        <v>0</v>
      </c>
      <c r="G155" t="s">
        <v>159</v>
      </c>
      <c r="H155" t="s">
        <v>160</v>
      </c>
      <c r="I155" t="s">
        <v>165</v>
      </c>
      <c r="J155" t="s">
        <v>162</v>
      </c>
      <c r="K155">
        <v>-8.9011720000000008</v>
      </c>
      <c r="L155">
        <v>116.738209</v>
      </c>
      <c r="M155" t="s">
        <v>58</v>
      </c>
      <c r="N155" t="s">
        <v>69</v>
      </c>
      <c r="O155" t="s">
        <v>69</v>
      </c>
      <c r="P155" t="s">
        <v>70</v>
      </c>
      <c r="Q155" t="s">
        <v>71</v>
      </c>
      <c r="R155" t="s">
        <v>63</v>
      </c>
      <c r="S155">
        <v>1999</v>
      </c>
      <c r="T155">
        <v>30</v>
      </c>
      <c r="U155">
        <v>7</v>
      </c>
      <c r="V155">
        <v>2029</v>
      </c>
      <c r="W155">
        <v>7</v>
      </c>
      <c r="X155">
        <v>2022</v>
      </c>
      <c r="Y155" s="8">
        <v>79336927.029303789</v>
      </c>
      <c r="Z155" s="8">
        <v>2.5592557106227027</v>
      </c>
      <c r="AA155" s="8">
        <v>65.141696772906101</v>
      </c>
      <c r="AB155">
        <v>31</v>
      </c>
      <c r="AC155" s="5">
        <v>0.31557692307692298</v>
      </c>
      <c r="AD155" s="5">
        <v>0.62609841072169803</v>
      </c>
      <c r="AE155" s="7">
        <v>170023.28441558432</v>
      </c>
      <c r="AF155" s="6">
        <v>1.02331624098145</v>
      </c>
      <c r="AG155" s="6">
        <v>58.540801078429404</v>
      </c>
      <c r="AH155" s="6">
        <v>39.0620689620878</v>
      </c>
      <c r="AI155" s="6">
        <v>0.217801095351357</v>
      </c>
      <c r="AJ155" s="6">
        <v>0.23737476510847999</v>
      </c>
      <c r="AK155" s="6">
        <v>5.1712328767123301</v>
      </c>
      <c r="AL155" s="6">
        <v>0.12999999999999901</v>
      </c>
      <c r="AM155" s="6">
        <v>39.416994001753501</v>
      </c>
      <c r="AN155" s="6">
        <v>44.60067660390861</v>
      </c>
      <c r="AO155" s="6">
        <v>105.96</v>
      </c>
      <c r="AP155" s="6">
        <v>66.543005998246485</v>
      </c>
      <c r="AQ155" s="6">
        <v>61.359323396091384</v>
      </c>
      <c r="AR155" s="7">
        <v>1864179.575</v>
      </c>
      <c r="AS155" s="6">
        <v>53</v>
      </c>
      <c r="AT155" s="6">
        <v>158.24250000000001</v>
      </c>
      <c r="AU155" s="6">
        <v>116.28693633560199</v>
      </c>
      <c r="AV155" s="6">
        <v>189.9325</v>
      </c>
      <c r="AW155" s="6">
        <v>147.21878478103699</v>
      </c>
      <c r="AX155" s="6">
        <v>17.338437121263599</v>
      </c>
      <c r="AY155" s="7">
        <v>121.30656707732898</v>
      </c>
      <c r="AZ155" s="7">
        <v>64.696835774575462</v>
      </c>
      <c r="BA155" s="7">
        <v>236.54780580079151</v>
      </c>
      <c r="BB155" s="7">
        <v>339.01141945877544</v>
      </c>
      <c r="BC155" s="6">
        <v>15.0384806545343</v>
      </c>
      <c r="BD155" s="6">
        <v>15.8565828015089</v>
      </c>
      <c r="BE155" s="6">
        <v>0.52</v>
      </c>
      <c r="BF155" s="6">
        <v>2.4557314724030501</v>
      </c>
      <c r="BG155" s="6">
        <v>1.2769803656495899</v>
      </c>
      <c r="BH155" s="6">
        <v>16.240956870670399</v>
      </c>
      <c r="BI155" s="6">
        <v>23.149604634873199</v>
      </c>
      <c r="BJ155">
        <v>40.299999999999997</v>
      </c>
      <c r="BK155" s="6">
        <v>0.17398758828747568</v>
      </c>
      <c r="BL155" s="6">
        <v>1.2179131180123297</v>
      </c>
      <c r="BM155" s="6">
        <v>12.179131180123298</v>
      </c>
      <c r="BO155" s="8"/>
      <c r="BP155" s="8"/>
    </row>
    <row r="156" spans="1:68" x14ac:dyDescent="0.2">
      <c r="A156">
        <v>155</v>
      </c>
      <c r="B156" t="s">
        <v>51</v>
      </c>
      <c r="C156" t="s">
        <v>414</v>
      </c>
      <c r="D156" t="s">
        <v>151</v>
      </c>
      <c r="E156" s="5">
        <v>0.4</v>
      </c>
      <c r="F156" s="5">
        <v>1.82</v>
      </c>
      <c r="G156" t="s">
        <v>415</v>
      </c>
      <c r="H156" t="s">
        <v>416</v>
      </c>
      <c r="I156" t="s">
        <v>490</v>
      </c>
      <c r="J156" t="s">
        <v>418</v>
      </c>
      <c r="K156">
        <v>-2.8295431999999998</v>
      </c>
      <c r="L156">
        <v>122.1551372</v>
      </c>
      <c r="M156" t="s">
        <v>58</v>
      </c>
      <c r="N156" t="s">
        <v>69</v>
      </c>
      <c r="O156" t="s">
        <v>69</v>
      </c>
      <c r="P156" t="s">
        <v>70</v>
      </c>
      <c r="Q156" t="s">
        <v>71</v>
      </c>
      <c r="R156" t="s">
        <v>63</v>
      </c>
      <c r="S156">
        <v>2017</v>
      </c>
      <c r="T156">
        <v>30</v>
      </c>
      <c r="U156">
        <v>25</v>
      </c>
      <c r="V156">
        <v>2047</v>
      </c>
      <c r="W156">
        <v>10</v>
      </c>
      <c r="X156">
        <v>2037</v>
      </c>
      <c r="Y156" s="8">
        <v>721807060.63574827</v>
      </c>
      <c r="Z156" s="8">
        <v>2.0623058875307092</v>
      </c>
      <c r="AA156" s="8">
        <v>38.711450948731937</v>
      </c>
      <c r="AB156">
        <v>350</v>
      </c>
      <c r="AC156" s="5">
        <v>0.35019230769230703</v>
      </c>
      <c r="AD156" s="5">
        <v>0.65948483401478297</v>
      </c>
      <c r="AE156" s="7">
        <v>2021980.5010893247</v>
      </c>
      <c r="AF156" s="6">
        <v>0.92215667308249005</v>
      </c>
      <c r="AG156" s="6">
        <v>55.194051448676397</v>
      </c>
      <c r="AH156" s="6">
        <v>33.339561645296698</v>
      </c>
      <c r="AI156" s="6">
        <v>0.217801095351357</v>
      </c>
      <c r="AJ156" s="6">
        <v>0.19241553762465999</v>
      </c>
      <c r="AK156" s="6">
        <v>5.1712328767123301</v>
      </c>
      <c r="AL156" s="6">
        <v>0.12999999999999901</v>
      </c>
      <c r="AM156" s="6">
        <v>33.672068906922703</v>
      </c>
      <c r="AN156" s="6">
        <v>38.833210059633686</v>
      </c>
      <c r="AO156" s="6">
        <v>69.23</v>
      </c>
      <c r="AP156" s="6">
        <v>35.5579310930773</v>
      </c>
      <c r="AQ156" s="6">
        <v>30.396789940366318</v>
      </c>
      <c r="AR156" s="7">
        <v>2457044.79</v>
      </c>
      <c r="AS156" s="6">
        <v>53</v>
      </c>
      <c r="AT156" s="6">
        <v>158.24250000000001</v>
      </c>
      <c r="AU156" s="6">
        <v>135.24918160399201</v>
      </c>
      <c r="AV156" s="6">
        <v>189.9325</v>
      </c>
      <c r="AW156" s="6">
        <v>169.57803716717001</v>
      </c>
      <c r="AX156" s="6">
        <v>31.362186716170701</v>
      </c>
      <c r="AY156" s="7">
        <v>1442.6230744073378</v>
      </c>
      <c r="AZ156" s="7">
        <v>769.39897301724682</v>
      </c>
      <c r="BA156" s="7">
        <v>2813.1149950943086</v>
      </c>
      <c r="BB156" s="7">
        <v>4031.6506186103734</v>
      </c>
      <c r="BC156" s="6">
        <v>15.0384806545343</v>
      </c>
      <c r="BD156" s="6">
        <v>12.876776997844001</v>
      </c>
      <c r="BE156" s="6">
        <v>0.57248062015503798</v>
      </c>
      <c r="BF156" s="6">
        <v>0.82475823732251496</v>
      </c>
      <c r="BG156" s="6">
        <v>0.47215810718036999</v>
      </c>
      <c r="BH156" s="6">
        <v>4.18593742439952</v>
      </c>
      <c r="BI156" s="6">
        <v>15.4137701902229</v>
      </c>
      <c r="BJ156">
        <v>455</v>
      </c>
      <c r="BK156" s="6">
        <v>1.8645828119221979</v>
      </c>
      <c r="BL156" s="6">
        <v>18.645828119221978</v>
      </c>
      <c r="BM156" s="6">
        <v>186.45828119221977</v>
      </c>
      <c r="BO156" s="8"/>
      <c r="BP156" s="8"/>
    </row>
    <row r="157" spans="1:68" x14ac:dyDescent="0.2">
      <c r="A157">
        <v>156</v>
      </c>
      <c r="B157" t="s">
        <v>51</v>
      </c>
      <c r="C157" t="s">
        <v>150</v>
      </c>
      <c r="D157" t="s">
        <v>151</v>
      </c>
      <c r="E157" s="5">
        <v>0.4</v>
      </c>
      <c r="F157" s="5">
        <v>0.27</v>
      </c>
      <c r="G157" t="s">
        <v>152</v>
      </c>
      <c r="H157" t="s">
        <v>153</v>
      </c>
      <c r="I157" t="s">
        <v>156</v>
      </c>
      <c r="J157" t="s">
        <v>155</v>
      </c>
      <c r="K157">
        <v>-4.2932899999999998</v>
      </c>
      <c r="L157">
        <v>119.63135</v>
      </c>
      <c r="M157" t="s">
        <v>58</v>
      </c>
      <c r="N157" t="s">
        <v>59</v>
      </c>
      <c r="O157" t="s">
        <v>60</v>
      </c>
      <c r="P157" t="s">
        <v>70</v>
      </c>
      <c r="Q157" t="s">
        <v>71</v>
      </c>
      <c r="R157" t="s">
        <v>63</v>
      </c>
      <c r="S157">
        <v>2013</v>
      </c>
      <c r="T157">
        <v>30</v>
      </c>
      <c r="U157">
        <v>21</v>
      </c>
      <c r="V157">
        <v>2043</v>
      </c>
      <c r="W157">
        <v>10</v>
      </c>
      <c r="X157">
        <v>2033</v>
      </c>
      <c r="Y157" s="8">
        <v>80031377.825811744</v>
      </c>
      <c r="Z157" s="8">
        <v>1.6006275565162347</v>
      </c>
      <c r="AA157" s="8">
        <v>29.385283655560713</v>
      </c>
      <c r="AB157">
        <v>50</v>
      </c>
      <c r="AC157" s="5">
        <v>0.34250000000000003</v>
      </c>
      <c r="AD157" s="5">
        <v>0.65948483401478297</v>
      </c>
      <c r="AE157" s="7">
        <v>288854.35729847493</v>
      </c>
      <c r="AF157" s="6">
        <v>0.94286927412786403</v>
      </c>
      <c r="AG157" s="6">
        <v>56.767961132673399</v>
      </c>
      <c r="AH157" s="6">
        <v>35.0122882323762</v>
      </c>
      <c r="AI157" s="6">
        <v>0.217801095351357</v>
      </c>
      <c r="AJ157" s="6">
        <v>0.20123069726389201</v>
      </c>
      <c r="AK157" s="6">
        <v>5.1712328767123301</v>
      </c>
      <c r="AL157" s="6">
        <v>0.12999999999999901</v>
      </c>
      <c r="AM157" s="6">
        <v>35.349382294944903</v>
      </c>
      <c r="AN157" s="6">
        <v>40.514751806352422</v>
      </c>
      <c r="AO157" s="6">
        <v>62.92</v>
      </c>
      <c r="AP157" s="6">
        <v>27.570617705055099</v>
      </c>
      <c r="AQ157" s="6">
        <v>22.40524819364758</v>
      </c>
      <c r="AR157" s="7">
        <v>1983083.585</v>
      </c>
      <c r="AS157" s="6">
        <v>53</v>
      </c>
      <c r="AT157" s="6">
        <v>158.24250000000001</v>
      </c>
      <c r="AU157" s="6">
        <v>130.508686841296</v>
      </c>
      <c r="AV157" s="6">
        <v>189.9325</v>
      </c>
      <c r="AW157" s="6">
        <v>164.08265193386501</v>
      </c>
      <c r="AX157" s="6">
        <v>27.1793253277723</v>
      </c>
      <c r="AY157" s="7">
        <v>206.08901062961968</v>
      </c>
      <c r="AZ157" s="7">
        <v>109.91413900246384</v>
      </c>
      <c r="BA157" s="7">
        <v>401.87357072775836</v>
      </c>
      <c r="BB157" s="7">
        <v>575.9500883729105</v>
      </c>
      <c r="BC157" s="6">
        <v>15.0384806545343</v>
      </c>
      <c r="BD157" s="6">
        <v>13.4616740238218</v>
      </c>
      <c r="BE157" s="6">
        <v>0.52</v>
      </c>
      <c r="BF157" s="6">
        <v>2.0531829159989501</v>
      </c>
      <c r="BG157" s="6">
        <v>1.0676551163194501</v>
      </c>
      <c r="BH157" s="6">
        <v>1.6854401039060101</v>
      </c>
      <c r="BI157" s="6">
        <v>4.4509086806266804</v>
      </c>
      <c r="BJ157">
        <v>65</v>
      </c>
      <c r="BK157" s="6">
        <v>0.27235189819468369</v>
      </c>
      <c r="BL157" s="6">
        <v>2.7235189819468371</v>
      </c>
      <c r="BM157" s="6">
        <v>27.235189819468371</v>
      </c>
      <c r="BO157" s="8"/>
      <c r="BP157" s="8"/>
    </row>
    <row r="158" spans="1:68" x14ac:dyDescent="0.2">
      <c r="A158">
        <v>157</v>
      </c>
      <c r="B158" t="s">
        <v>51</v>
      </c>
      <c r="C158" t="s">
        <v>272</v>
      </c>
      <c r="D158" t="s">
        <v>151</v>
      </c>
      <c r="E158" s="5">
        <v>0.4</v>
      </c>
      <c r="F158" s="5">
        <v>0.31</v>
      </c>
      <c r="G158" t="s">
        <v>557</v>
      </c>
      <c r="H158" t="s">
        <v>558</v>
      </c>
      <c r="I158" t="s">
        <v>562</v>
      </c>
      <c r="J158" t="s">
        <v>560</v>
      </c>
      <c r="K158">
        <v>-3.8279104209999999</v>
      </c>
      <c r="L158">
        <v>122.4682708</v>
      </c>
      <c r="M158" t="s">
        <v>58</v>
      </c>
      <c r="N158" t="s">
        <v>69</v>
      </c>
      <c r="O158" t="s">
        <v>69</v>
      </c>
      <c r="P158" t="s">
        <v>70</v>
      </c>
      <c r="Q158" t="s">
        <v>71</v>
      </c>
      <c r="R158" t="s">
        <v>63</v>
      </c>
      <c r="S158">
        <v>2020</v>
      </c>
      <c r="T158">
        <v>25</v>
      </c>
      <c r="U158">
        <v>23</v>
      </c>
      <c r="V158">
        <v>2045</v>
      </c>
      <c r="W158">
        <v>10</v>
      </c>
      <c r="X158">
        <v>2035</v>
      </c>
      <c r="Y158" s="8">
        <v>275448876.15065628</v>
      </c>
      <c r="Z158" s="8">
        <v>2.0403620455604168</v>
      </c>
      <c r="AA158" s="8">
        <v>38.930555749245919</v>
      </c>
      <c r="AB158">
        <v>135</v>
      </c>
      <c r="AC158" s="5">
        <v>0.355961538461538</v>
      </c>
      <c r="AD158" s="5">
        <v>0.65948483401478297</v>
      </c>
      <c r="AE158" s="7">
        <v>779906.76470588229</v>
      </c>
      <c r="AF158" s="6">
        <v>0.90720976027617495</v>
      </c>
      <c r="AG158" s="6">
        <v>56.767961132673399</v>
      </c>
      <c r="AH158" s="6">
        <v>33.725641029868598</v>
      </c>
      <c r="AI158" s="6">
        <v>0.217801095351357</v>
      </c>
      <c r="AJ158" s="6">
        <v>0.18617882143974401</v>
      </c>
      <c r="AK158" s="6">
        <v>5.1712328767123301</v>
      </c>
      <c r="AL158" s="6">
        <v>0.12999999999999901</v>
      </c>
      <c r="AM158" s="6">
        <v>34.054839349311102</v>
      </c>
      <c r="AN158" s="6">
        <v>39.213052728020671</v>
      </c>
      <c r="AO158" s="6">
        <v>69.23</v>
      </c>
      <c r="AP158" s="6">
        <v>35.175160650688902</v>
      </c>
      <c r="AQ158" s="6">
        <v>30.016947271979333</v>
      </c>
      <c r="AR158" s="7">
        <v>2731868.3190000001</v>
      </c>
      <c r="AS158" s="6">
        <v>53</v>
      </c>
      <c r="AT158" s="6">
        <v>158.24250000000001</v>
      </c>
      <c r="AU158" s="6">
        <v>137.057226336013</v>
      </c>
      <c r="AV158" s="6">
        <v>189.9325</v>
      </c>
      <c r="AW158" s="6">
        <v>171.95224975214899</v>
      </c>
      <c r="AX158" s="6">
        <v>31.533547945860398</v>
      </c>
      <c r="AY158" s="7">
        <v>556.44032869997307</v>
      </c>
      <c r="AZ158" s="7">
        <v>296.76817530665232</v>
      </c>
      <c r="BA158" s="7">
        <v>1085.0586409649475</v>
      </c>
      <c r="BB158" s="7">
        <v>1555.0652386068582</v>
      </c>
      <c r="BC158" s="6">
        <v>15.0384806545343</v>
      </c>
      <c r="BD158" s="6">
        <v>12.4627640438502</v>
      </c>
      <c r="BE158" s="6">
        <v>0.57248062015503798</v>
      </c>
      <c r="BF158" s="6">
        <v>1.26019741886173</v>
      </c>
      <c r="BG158" s="6">
        <v>0.72143859986774705</v>
      </c>
      <c r="BH158" s="6">
        <v>5.72921060686053</v>
      </c>
      <c r="BI158" s="6">
        <v>16.488527092616099</v>
      </c>
      <c r="BJ158">
        <v>175.5</v>
      </c>
      <c r="BK158" s="6">
        <v>0.70753902904659072</v>
      </c>
      <c r="BL158" s="6">
        <v>7.075390290465907</v>
      </c>
      <c r="BM158" s="6">
        <v>70.753902904659071</v>
      </c>
      <c r="BO158" s="8"/>
      <c r="BP158" s="8"/>
    </row>
    <row r="159" spans="1:68" x14ac:dyDescent="0.2">
      <c r="A159">
        <v>158</v>
      </c>
      <c r="B159" t="s">
        <v>51</v>
      </c>
      <c r="C159" t="s">
        <v>74</v>
      </c>
      <c r="D159" t="s">
        <v>75</v>
      </c>
      <c r="E159" s="5">
        <v>0.4</v>
      </c>
      <c r="F159" s="5">
        <v>0.49</v>
      </c>
      <c r="G159" t="s">
        <v>429</v>
      </c>
      <c r="H159" t="s">
        <v>430</v>
      </c>
      <c r="I159" t="s">
        <v>433</v>
      </c>
      <c r="J159" t="s">
        <v>432</v>
      </c>
      <c r="K159">
        <v>1.3743310799999999</v>
      </c>
      <c r="L159">
        <v>125.08545460000001</v>
      </c>
      <c r="M159" t="s">
        <v>58</v>
      </c>
      <c r="N159" t="s">
        <v>128</v>
      </c>
      <c r="O159" t="s">
        <v>60</v>
      </c>
      <c r="P159" t="s">
        <v>70</v>
      </c>
      <c r="Q159" t="s">
        <v>71</v>
      </c>
      <c r="R159" t="s">
        <v>63</v>
      </c>
      <c r="S159">
        <v>2021</v>
      </c>
      <c r="T159">
        <v>25</v>
      </c>
      <c r="U159">
        <v>24</v>
      </c>
      <c r="V159">
        <v>2046</v>
      </c>
      <c r="W159">
        <v>10</v>
      </c>
      <c r="X159">
        <v>2036</v>
      </c>
      <c r="Y159" s="8">
        <v>99487404.580941528</v>
      </c>
      <c r="Z159" s="8">
        <v>1.9897480916188306</v>
      </c>
      <c r="AA159" s="8">
        <v>38.169949755865822</v>
      </c>
      <c r="AB159">
        <v>50</v>
      </c>
      <c r="AC159" s="5">
        <v>0.35788461538461502</v>
      </c>
      <c r="AD159" s="5">
        <v>0.65948483401478297</v>
      </c>
      <c r="AE159" s="7">
        <v>288854.35729847493</v>
      </c>
      <c r="AF159" s="6">
        <v>0.90233455646330596</v>
      </c>
      <c r="AG159" s="6">
        <v>55.404343670165701</v>
      </c>
      <c r="AH159" s="6">
        <v>32.763768137249897</v>
      </c>
      <c r="AI159" s="6">
        <v>0.217801095351357</v>
      </c>
      <c r="AJ159" s="6">
        <v>0.184167179564244</v>
      </c>
      <c r="AK159" s="6">
        <v>5.1712328767123301</v>
      </c>
      <c r="AL159" s="6">
        <v>0.12999999999999901</v>
      </c>
      <c r="AM159" s="6">
        <v>33.091887375872098</v>
      </c>
      <c r="AN159" s="6">
        <v>38.249168193526472</v>
      </c>
      <c r="AO159" s="6">
        <v>67.39</v>
      </c>
      <c r="AP159" s="6">
        <v>34.298112624127903</v>
      </c>
      <c r="AQ159" s="6">
        <v>29.140831806473528</v>
      </c>
      <c r="AR159" s="7">
        <v>3066091.01</v>
      </c>
      <c r="AS159" s="6">
        <v>53</v>
      </c>
      <c r="AT159" s="6">
        <v>158.24250000000001</v>
      </c>
      <c r="AU159" s="6">
        <v>138.85779693946699</v>
      </c>
      <c r="AV159" s="6">
        <v>189.9325</v>
      </c>
      <c r="AW159" s="6">
        <v>173.941542973255</v>
      </c>
      <c r="AX159" s="6">
        <v>33.693993575208403</v>
      </c>
      <c r="AY159" s="7">
        <v>206.08901062961968</v>
      </c>
      <c r="AZ159" s="7">
        <v>109.91413900246384</v>
      </c>
      <c r="BA159" s="7">
        <v>401.87357072775836</v>
      </c>
      <c r="BB159" s="7">
        <v>575.9500883729105</v>
      </c>
      <c r="BC159" s="6">
        <v>15.0384806545343</v>
      </c>
      <c r="BD159" s="6">
        <v>12.329189176962499</v>
      </c>
      <c r="BE159" s="6">
        <v>0.52</v>
      </c>
      <c r="BF159" s="6">
        <v>1.77601496126393</v>
      </c>
      <c r="BG159" s="6">
        <v>0.92352777985724699</v>
      </c>
      <c r="BH159" s="6">
        <v>1.08694099178514</v>
      </c>
      <c r="BI159" s="6">
        <v>5.9971968973057699</v>
      </c>
      <c r="BJ159">
        <v>65</v>
      </c>
      <c r="BK159" s="6">
        <v>0.26064326837541268</v>
      </c>
      <c r="BL159" s="6">
        <v>2.606432683754127</v>
      </c>
      <c r="BM159" s="6">
        <v>26.06432683754127</v>
      </c>
      <c r="BO159" s="8"/>
      <c r="BP159" s="8"/>
    </row>
    <row r="160" spans="1:68" x14ac:dyDescent="0.2">
      <c r="A160">
        <v>159</v>
      </c>
      <c r="B160" t="s">
        <v>51</v>
      </c>
      <c r="C160" t="s">
        <v>414</v>
      </c>
      <c r="D160" t="s">
        <v>151</v>
      </c>
      <c r="E160" s="5">
        <v>0.15</v>
      </c>
      <c r="F160" s="5">
        <v>1.82</v>
      </c>
      <c r="G160" t="s">
        <v>552</v>
      </c>
      <c r="H160" t="s">
        <v>553</v>
      </c>
      <c r="I160" t="s">
        <v>554</v>
      </c>
      <c r="J160" t="s">
        <v>555</v>
      </c>
      <c r="K160">
        <v>-3.0403501550000001</v>
      </c>
      <c r="L160">
        <v>122.2615589</v>
      </c>
      <c r="M160" t="s">
        <v>58</v>
      </c>
      <c r="N160" t="s">
        <v>69</v>
      </c>
      <c r="O160" t="s">
        <v>69</v>
      </c>
      <c r="P160" t="s">
        <v>70</v>
      </c>
      <c r="Q160" t="s">
        <v>71</v>
      </c>
      <c r="R160" t="s">
        <v>63</v>
      </c>
      <c r="S160">
        <v>2022</v>
      </c>
      <c r="T160">
        <v>25</v>
      </c>
      <c r="U160">
        <v>25</v>
      </c>
      <c r="V160">
        <v>2047</v>
      </c>
      <c r="W160">
        <v>10</v>
      </c>
      <c r="X160">
        <v>2037</v>
      </c>
      <c r="Y160" s="8">
        <v>137334040.67806834</v>
      </c>
      <c r="Z160" s="8">
        <v>2.1128313950472051</v>
      </c>
      <c r="AA160" s="8">
        <v>40.748902329185142</v>
      </c>
      <c r="AB160">
        <v>65</v>
      </c>
      <c r="AC160" s="5">
        <v>0.359807692307692</v>
      </c>
      <c r="AD160" s="5">
        <v>0.65948483401478297</v>
      </c>
      <c r="AE160" s="7">
        <v>375510.66448801744</v>
      </c>
      <c r="AF160" s="6">
        <v>0.89751147161273903</v>
      </c>
      <c r="AG160" s="6">
        <v>55.194051448676397</v>
      </c>
      <c r="AH160" s="6">
        <v>32.475204738153103</v>
      </c>
      <c r="AI160" s="6">
        <v>0.217801095351357</v>
      </c>
      <c r="AJ160" s="6">
        <v>0.182187965776172</v>
      </c>
      <c r="AK160" s="6">
        <v>5.1712328767123301</v>
      </c>
      <c r="AL160" s="6">
        <v>0.12999999999999901</v>
      </c>
      <c r="AM160" s="6">
        <v>32.802256523981001</v>
      </c>
      <c r="AN160" s="6">
        <v>37.958625580641609</v>
      </c>
      <c r="AO160" s="6">
        <v>69.23</v>
      </c>
      <c r="AP160" s="6">
        <v>36.427743476019003</v>
      </c>
      <c r="AQ160" s="6">
        <v>31.271374419358395</v>
      </c>
      <c r="AR160" s="7">
        <v>3234726.02</v>
      </c>
      <c r="AS160" s="6">
        <v>53</v>
      </c>
      <c r="AT160" s="6">
        <v>158.24250000000001</v>
      </c>
      <c r="AU160" s="6">
        <v>139.92670981450399</v>
      </c>
      <c r="AV160" s="6">
        <v>189.9325</v>
      </c>
      <c r="AW160" s="6">
        <v>175.19917846594399</v>
      </c>
      <c r="AX160" s="6">
        <v>34.583125501373502</v>
      </c>
      <c r="AY160" s="7">
        <v>267.91571381850559</v>
      </c>
      <c r="AZ160" s="7">
        <v>142.88838070320298</v>
      </c>
      <c r="BA160" s="7">
        <v>522.43564194608587</v>
      </c>
      <c r="BB160" s="7">
        <v>748.73511488478368</v>
      </c>
      <c r="BC160" s="6">
        <v>15.0384806545343</v>
      </c>
      <c r="BD160" s="6">
        <v>12.197750399584301</v>
      </c>
      <c r="BE160" s="6">
        <v>0.52</v>
      </c>
      <c r="BF160" s="6">
        <v>0.82083628078720705</v>
      </c>
      <c r="BG160" s="6">
        <v>0.426834866009347</v>
      </c>
      <c r="BH160" s="6">
        <v>1.22123332988361</v>
      </c>
      <c r="BI160" s="6">
        <v>4.2083972334739501</v>
      </c>
      <c r="BJ160">
        <v>84.5</v>
      </c>
      <c r="BK160" s="6">
        <v>0.33702512909091803</v>
      </c>
      <c r="BL160" s="6">
        <v>3.3702512909091804</v>
      </c>
      <c r="BM160" s="6">
        <v>33.702512909091801</v>
      </c>
      <c r="BO160" s="8"/>
      <c r="BP160" s="8"/>
    </row>
    <row r="161" spans="1:68" x14ac:dyDescent="0.2">
      <c r="A161">
        <v>160</v>
      </c>
      <c r="B161" t="s">
        <v>51</v>
      </c>
      <c r="C161" t="s">
        <v>241</v>
      </c>
      <c r="D161" t="s">
        <v>96</v>
      </c>
      <c r="E161" s="5">
        <v>0.45</v>
      </c>
      <c r="F161" s="5">
        <v>0.53</v>
      </c>
      <c r="G161" t="s">
        <v>242</v>
      </c>
      <c r="H161" t="s">
        <v>243</v>
      </c>
      <c r="I161" t="s">
        <v>246</v>
      </c>
      <c r="J161" t="s">
        <v>245</v>
      </c>
      <c r="K161">
        <v>-1.3707959999999999</v>
      </c>
      <c r="L161">
        <v>113.56720300000001</v>
      </c>
      <c r="M161" t="s">
        <v>58</v>
      </c>
      <c r="N161" t="s">
        <v>128</v>
      </c>
      <c r="O161" t="s">
        <v>60</v>
      </c>
      <c r="P161" t="s">
        <v>70</v>
      </c>
      <c r="Q161" t="s">
        <v>80</v>
      </c>
      <c r="R161" t="s">
        <v>63</v>
      </c>
      <c r="S161">
        <v>2020</v>
      </c>
      <c r="T161">
        <v>30</v>
      </c>
      <c r="U161">
        <v>28</v>
      </c>
      <c r="V161">
        <v>2050</v>
      </c>
      <c r="W161">
        <v>10</v>
      </c>
      <c r="X161">
        <v>2040</v>
      </c>
      <c r="Y161" s="8">
        <v>170993317.28070787</v>
      </c>
      <c r="Z161" s="8">
        <v>1.7099331728070786</v>
      </c>
      <c r="AA161" s="8">
        <v>29.833581259086785</v>
      </c>
      <c r="AB161">
        <v>100</v>
      </c>
      <c r="AC161" s="5">
        <v>0.39911764705882302</v>
      </c>
      <c r="AD161" s="5">
        <v>0.78499450686047101</v>
      </c>
      <c r="AE161" s="7">
        <v>687655.18800977257</v>
      </c>
      <c r="AF161" s="6">
        <v>0.83349504841440503</v>
      </c>
      <c r="AG161" s="6">
        <v>55.194051448676397</v>
      </c>
      <c r="AH161" s="6">
        <v>29.3871437550143</v>
      </c>
      <c r="AI161" s="6">
        <v>0.217801095351357</v>
      </c>
      <c r="AJ161" s="6">
        <v>0.17671398906807501</v>
      </c>
      <c r="AK161" s="6">
        <v>4.7031963470319598</v>
      </c>
      <c r="AL161" s="6">
        <v>0.12</v>
      </c>
      <c r="AM161" s="6">
        <v>29.6906965207491</v>
      </c>
      <c r="AN161" s="6">
        <v>34.387054091114337</v>
      </c>
      <c r="AO161" s="6">
        <v>54.43</v>
      </c>
      <c r="AP161" s="6">
        <v>24.7393034792509</v>
      </c>
      <c r="AQ161" s="6">
        <v>20.042945908885663</v>
      </c>
      <c r="AR161" s="7">
        <v>2324998</v>
      </c>
      <c r="AS161" s="6">
        <v>53</v>
      </c>
      <c r="AT161" s="6">
        <v>158.24250000000001</v>
      </c>
      <c r="AU161" s="6">
        <v>154.47235747666201</v>
      </c>
      <c r="AV161" s="6">
        <v>189.9325</v>
      </c>
      <c r="AW161" s="6">
        <v>192.439834240095</v>
      </c>
      <c r="AX161" s="6">
        <v>46.638961261025599</v>
      </c>
      <c r="AY161" s="7">
        <v>490.62156678779434</v>
      </c>
      <c r="AZ161" s="7">
        <v>261.66483562015702</v>
      </c>
      <c r="BA161" s="7">
        <v>956.71205523619892</v>
      </c>
      <c r="BB161" s="7">
        <v>1371.1237386496227</v>
      </c>
      <c r="BC161" s="6">
        <v>15.0384806545343</v>
      </c>
      <c r="BD161" s="6">
        <v>11.759005889197599</v>
      </c>
      <c r="BE161" s="6">
        <v>0.57248062015503798</v>
      </c>
      <c r="BF161" s="6">
        <v>0.813512551916592</v>
      </c>
      <c r="BG161" s="6">
        <v>0.46572017022511802</v>
      </c>
      <c r="BH161" s="6">
        <v>1.78816745922514</v>
      </c>
      <c r="BI161" s="6">
        <v>6.6494802063259399</v>
      </c>
      <c r="BJ161">
        <v>130</v>
      </c>
      <c r="BK161" s="6">
        <v>0.57315719422262223</v>
      </c>
      <c r="BL161" s="6">
        <v>5.7315719422262221</v>
      </c>
      <c r="BM161" s="6">
        <v>57.315719422262219</v>
      </c>
      <c r="BO161" s="8"/>
      <c r="BP161" s="8"/>
    </row>
    <row r="162" spans="1:68" x14ac:dyDescent="0.2">
      <c r="A162">
        <v>161</v>
      </c>
      <c r="B162" t="s">
        <v>51</v>
      </c>
      <c r="C162" t="s">
        <v>82</v>
      </c>
      <c r="D162" t="s">
        <v>53</v>
      </c>
      <c r="E162" s="5">
        <v>0.59</v>
      </c>
      <c r="F162" s="5">
        <v>0.03</v>
      </c>
      <c r="G162" t="s">
        <v>363</v>
      </c>
      <c r="H162" t="s">
        <v>358</v>
      </c>
      <c r="I162" t="s">
        <v>364</v>
      </c>
      <c r="J162" t="s">
        <v>360</v>
      </c>
      <c r="K162">
        <v>-7.0242000000000004</v>
      </c>
      <c r="L162">
        <v>106.54640000000001</v>
      </c>
      <c r="M162" t="s">
        <v>58</v>
      </c>
      <c r="N162" t="s">
        <v>59</v>
      </c>
      <c r="O162" t="s">
        <v>60</v>
      </c>
      <c r="P162" t="s">
        <v>70</v>
      </c>
      <c r="Q162" t="s">
        <v>71</v>
      </c>
      <c r="R162" t="s">
        <v>63</v>
      </c>
      <c r="S162">
        <v>2013</v>
      </c>
      <c r="T162">
        <v>30</v>
      </c>
      <c r="U162">
        <v>21</v>
      </c>
      <c r="V162">
        <v>2043</v>
      </c>
      <c r="W162">
        <v>10</v>
      </c>
      <c r="X162">
        <v>2033</v>
      </c>
      <c r="Y162" s="8">
        <v>562897918.29093635</v>
      </c>
      <c r="Z162" s="8">
        <v>1.6082797665455324</v>
      </c>
      <c r="AA162" s="8">
        <v>30.3888840266311</v>
      </c>
      <c r="AB162">
        <v>350</v>
      </c>
      <c r="AC162" s="5">
        <v>0.34250000000000003</v>
      </c>
      <c r="AD162" s="5">
        <v>0.64075389811249295</v>
      </c>
      <c r="AE162" s="7">
        <v>1964551.4516129033</v>
      </c>
      <c r="AF162" s="6">
        <v>0.94286927412786403</v>
      </c>
      <c r="AG162" s="6">
        <v>55.194051448676397</v>
      </c>
      <c r="AH162" s="6">
        <v>34.066024278990596</v>
      </c>
      <c r="AI162" s="6">
        <v>0.217801095351357</v>
      </c>
      <c r="AJ162" s="6">
        <v>0.20123069726389201</v>
      </c>
      <c r="AK162" s="6">
        <v>5.1712328767123301</v>
      </c>
      <c r="AL162" s="6">
        <v>0.12999999999999901</v>
      </c>
      <c r="AM162" s="6">
        <v>34.403118341559399</v>
      </c>
      <c r="AN162" s="6">
        <v>39.568487852966825</v>
      </c>
      <c r="AO162" s="6">
        <v>62.92</v>
      </c>
      <c r="AP162" s="6">
        <v>28.516881658440603</v>
      </c>
      <c r="AQ162" s="6">
        <v>23.351512147033176</v>
      </c>
      <c r="AR162" s="7">
        <v>1322056</v>
      </c>
      <c r="AS162" s="6">
        <v>53</v>
      </c>
      <c r="AT162" s="6">
        <v>158.24250000000001</v>
      </c>
      <c r="AU162" s="6">
        <v>131.50715903558199</v>
      </c>
      <c r="AV162" s="6">
        <v>189.9325</v>
      </c>
      <c r="AW162" s="6">
        <v>165.081124128151</v>
      </c>
      <c r="AX162" s="6">
        <v>28.876630030380099</v>
      </c>
      <c r="AY162" s="7">
        <v>1401.6491521210783</v>
      </c>
      <c r="AZ162" s="7">
        <v>747.54621446457509</v>
      </c>
      <c r="BA162" s="7">
        <v>2733.2158466361025</v>
      </c>
      <c r="BB162" s="7">
        <v>3917.1421637943736</v>
      </c>
      <c r="BC162" s="6">
        <v>15.0384806545343</v>
      </c>
      <c r="BD162" s="6">
        <v>13.4616740238218</v>
      </c>
      <c r="BE162" s="6">
        <v>0.52</v>
      </c>
      <c r="BF162" s="6">
        <v>2.5646853846981301</v>
      </c>
      <c r="BG162" s="6">
        <v>1.3336364000430301</v>
      </c>
      <c r="BH162" s="6">
        <v>39.312309019644601</v>
      </c>
      <c r="BI162" s="6">
        <v>50.922823706534402</v>
      </c>
      <c r="BJ162">
        <v>455</v>
      </c>
      <c r="BK162" s="6">
        <v>1.8523152011691</v>
      </c>
      <c r="BL162" s="6">
        <v>18.523152011691</v>
      </c>
      <c r="BM162" s="6">
        <v>185.23152011690999</v>
      </c>
      <c r="BO162" s="8"/>
      <c r="BP162" s="8"/>
    </row>
    <row r="163" spans="1:68" x14ac:dyDescent="0.2">
      <c r="A163">
        <v>162</v>
      </c>
      <c r="B163" t="s">
        <v>51</v>
      </c>
      <c r="C163" t="s">
        <v>52</v>
      </c>
      <c r="D163" t="s">
        <v>53</v>
      </c>
      <c r="E163" s="5">
        <v>0.59</v>
      </c>
      <c r="F163" s="5">
        <v>0.5</v>
      </c>
      <c r="G163" t="s">
        <v>396</v>
      </c>
      <c r="H163" t="s">
        <v>397</v>
      </c>
      <c r="I163" t="s">
        <v>398</v>
      </c>
      <c r="J163" t="s">
        <v>399</v>
      </c>
      <c r="K163">
        <v>-6.6360000000000001</v>
      </c>
      <c r="L163">
        <v>111.47490000000001</v>
      </c>
      <c r="M163" t="s">
        <v>58</v>
      </c>
      <c r="N163" t="s">
        <v>59</v>
      </c>
      <c r="O163" t="s">
        <v>60</v>
      </c>
      <c r="P163" t="s">
        <v>61</v>
      </c>
      <c r="Q163" t="s">
        <v>71</v>
      </c>
      <c r="R163" t="s">
        <v>63</v>
      </c>
      <c r="S163">
        <v>2011</v>
      </c>
      <c r="T163">
        <v>30</v>
      </c>
      <c r="U163">
        <v>19</v>
      </c>
      <c r="V163">
        <v>2041</v>
      </c>
      <c r="W163">
        <v>10</v>
      </c>
      <c r="X163">
        <v>2031</v>
      </c>
      <c r="Y163" s="8">
        <v>550854145.14223111</v>
      </c>
      <c r="Z163" s="8">
        <v>1.7487433179118448</v>
      </c>
      <c r="AA163" s="8">
        <v>23.162437958398897</v>
      </c>
      <c r="AB163">
        <v>315</v>
      </c>
      <c r="AC163" s="5">
        <v>0.33865384615384603</v>
      </c>
      <c r="AD163" s="5">
        <v>0.81072524760434705</v>
      </c>
      <c r="AE163" s="7">
        <v>2237115.2482394353</v>
      </c>
      <c r="AF163" s="6">
        <v>1.0630752195191999</v>
      </c>
      <c r="AG163" s="6">
        <v>55.194051448676397</v>
      </c>
      <c r="AH163" s="6">
        <v>38.067079831404897</v>
      </c>
      <c r="AI163" s="6">
        <v>0.217801095351357</v>
      </c>
      <c r="AJ163" s="6">
        <v>0.229506351370346</v>
      </c>
      <c r="AK163" s="6">
        <v>5.1712328767123301</v>
      </c>
      <c r="AL163" s="6">
        <v>0.12999999999999901</v>
      </c>
      <c r="AM163" s="6">
        <v>38.430598531575498</v>
      </c>
      <c r="AN163" s="6">
        <v>43.597819059487577</v>
      </c>
      <c r="AO163" s="6">
        <v>62.92</v>
      </c>
      <c r="AP163" s="6">
        <v>24.489401468424504</v>
      </c>
      <c r="AQ163" s="6">
        <v>19.322180940512425</v>
      </c>
      <c r="AR163" s="7">
        <v>1187804</v>
      </c>
      <c r="AS163" s="6">
        <v>53</v>
      </c>
      <c r="AT163" s="6">
        <v>158.24250000000001</v>
      </c>
      <c r="AU163" s="6">
        <v>112.85369401388</v>
      </c>
      <c r="AV163" s="6">
        <v>189.9325</v>
      </c>
      <c r="AW163" s="6">
        <v>142.63097232584599</v>
      </c>
      <c r="AX163" s="6">
        <v>17.765330647405701</v>
      </c>
      <c r="AY163" s="7">
        <v>1596.1153312210581</v>
      </c>
      <c r="AZ163" s="7">
        <v>851.26150998456444</v>
      </c>
      <c r="BA163" s="7">
        <v>3112.4248958810631</v>
      </c>
      <c r="BB163" s="7">
        <v>4460.6103123191178</v>
      </c>
      <c r="BC163" s="6">
        <v>15.0384806545343</v>
      </c>
      <c r="BD163" s="6">
        <v>15.350258435797</v>
      </c>
      <c r="BE163" s="6">
        <v>0.52</v>
      </c>
      <c r="BF163" s="6">
        <v>3.7502081811449401</v>
      </c>
      <c r="BG163" s="6">
        <v>1.95010825419536</v>
      </c>
      <c r="BH163" s="6">
        <v>4.3068894522268701</v>
      </c>
      <c r="BI163" s="6">
        <v>6.2832766425996196</v>
      </c>
      <c r="BJ163">
        <v>409.5</v>
      </c>
      <c r="BK163" s="6">
        <v>2.3782217836118873</v>
      </c>
      <c r="BL163" s="6">
        <v>23.782217836118875</v>
      </c>
      <c r="BM163" s="6">
        <v>237.82217836118875</v>
      </c>
      <c r="BO163" s="8"/>
      <c r="BP163" s="8"/>
    </row>
    <row r="164" spans="1:68" x14ac:dyDescent="0.2">
      <c r="A164">
        <v>163</v>
      </c>
      <c r="B164" t="s">
        <v>51</v>
      </c>
      <c r="C164" t="s">
        <v>109</v>
      </c>
      <c r="D164" t="s">
        <v>53</v>
      </c>
      <c r="E164" s="5">
        <v>0.59</v>
      </c>
      <c r="F164" s="5">
        <v>1.27</v>
      </c>
      <c r="G164" t="s">
        <v>133</v>
      </c>
      <c r="H164" t="s">
        <v>130</v>
      </c>
      <c r="I164" t="s">
        <v>134</v>
      </c>
      <c r="J164" t="s">
        <v>132</v>
      </c>
      <c r="K164">
        <v>-5.8919072999999997</v>
      </c>
      <c r="L164">
        <v>106.0302341</v>
      </c>
      <c r="M164" t="s">
        <v>58</v>
      </c>
      <c r="N164" t="s">
        <v>128</v>
      </c>
      <c r="O164" t="s">
        <v>60</v>
      </c>
      <c r="P164" t="s">
        <v>61</v>
      </c>
      <c r="Q164" t="s">
        <v>71</v>
      </c>
      <c r="R164" t="s">
        <v>63</v>
      </c>
      <c r="S164">
        <v>1984</v>
      </c>
      <c r="T164">
        <v>30</v>
      </c>
      <c r="U164">
        <v>5</v>
      </c>
      <c r="V164">
        <v>2014</v>
      </c>
      <c r="W164">
        <v>5</v>
      </c>
      <c r="X164">
        <v>2027</v>
      </c>
      <c r="Y164" s="8">
        <v>101154560.72322626</v>
      </c>
      <c r="Z164" s="8">
        <v>0.25288640180806565</v>
      </c>
      <c r="AA164" s="8">
        <v>6.2645123313528366</v>
      </c>
      <c r="AB164">
        <v>400</v>
      </c>
      <c r="AC164" s="5">
        <v>0.28673076923076901</v>
      </c>
      <c r="AD164" s="5">
        <v>0.73402605516475306</v>
      </c>
      <c r="AE164" s="7">
        <v>2572027.2972972947</v>
      </c>
      <c r="AF164" s="6">
        <v>1.2556038021662801</v>
      </c>
      <c r="AG164" s="6">
        <v>55.194051448676397</v>
      </c>
      <c r="AH164" s="6">
        <v>44.763102615221499</v>
      </c>
      <c r="AI164" s="6">
        <v>0.217801095351357</v>
      </c>
      <c r="AJ164" s="6">
        <v>0.32115188281433499</v>
      </c>
      <c r="AK164" s="6">
        <v>5.1712328767123301</v>
      </c>
      <c r="AL164" s="6">
        <v>0.12999999999999901</v>
      </c>
      <c r="AM164" s="6">
        <v>45.169338150789102</v>
      </c>
      <c r="AN164" s="6">
        <v>50.385487374748166</v>
      </c>
      <c r="AO164" s="6">
        <v>52.95</v>
      </c>
      <c r="AP164" s="6">
        <v>7.780661849210901</v>
      </c>
      <c r="AQ164" s="6">
        <v>2.5645126252518367</v>
      </c>
      <c r="AR164" s="7">
        <v>932090</v>
      </c>
      <c r="AS164" s="6">
        <v>53</v>
      </c>
      <c r="AT164" s="6">
        <v>158.24250000000001</v>
      </c>
      <c r="AU164" s="6">
        <v>90.212227747160995</v>
      </c>
      <c r="AV164" s="6">
        <v>189.9325</v>
      </c>
      <c r="AW164" s="6">
        <v>115.418832982203</v>
      </c>
      <c r="AX164" s="6">
        <v>6.0769933406384498</v>
      </c>
      <c r="AY164" s="7">
        <v>1835.0651379118826</v>
      </c>
      <c r="AZ164" s="7">
        <v>978.7014068863374</v>
      </c>
      <c r="BA164" s="7">
        <v>3578.3770189281709</v>
      </c>
      <c r="BB164" s="7">
        <v>5128.3953720844083</v>
      </c>
      <c r="BC164" s="6">
        <v>15.0384806545343</v>
      </c>
      <c r="BD164" s="6">
        <v>21.413118544912699</v>
      </c>
      <c r="BE164" s="6">
        <v>0.52</v>
      </c>
      <c r="BF164" s="6">
        <v>2.4729612490627</v>
      </c>
      <c r="BG164" s="6">
        <v>1.2859398495126</v>
      </c>
      <c r="BH164" s="6">
        <v>4.5629164383596104</v>
      </c>
      <c r="BI164" s="6">
        <v>6.8437811516437703</v>
      </c>
      <c r="BJ164">
        <v>520</v>
      </c>
      <c r="BK164" s="6">
        <v>3.2294472537619443</v>
      </c>
      <c r="BL164" s="6">
        <v>16.147236268809721</v>
      </c>
      <c r="BM164" s="6">
        <v>161.47236268809721</v>
      </c>
      <c r="BO164" s="8"/>
      <c r="BP164" s="8"/>
    </row>
    <row r="165" spans="1:68" x14ac:dyDescent="0.2">
      <c r="A165">
        <v>164</v>
      </c>
      <c r="B165" t="s">
        <v>51</v>
      </c>
      <c r="C165" t="s">
        <v>95</v>
      </c>
      <c r="D165" t="s">
        <v>96</v>
      </c>
      <c r="E165" s="5">
        <v>0.45</v>
      </c>
      <c r="F165" s="5">
        <v>-0.09</v>
      </c>
      <c r="G165" t="s">
        <v>439</v>
      </c>
      <c r="H165" t="s">
        <v>440</v>
      </c>
      <c r="I165" t="s">
        <v>441</v>
      </c>
      <c r="J165" t="s">
        <v>442</v>
      </c>
      <c r="K165">
        <v>-2.1634269100000001</v>
      </c>
      <c r="L165">
        <v>115.4408138</v>
      </c>
      <c r="M165" t="s">
        <v>101</v>
      </c>
      <c r="N165" t="s">
        <v>128</v>
      </c>
      <c r="O165" t="s">
        <v>60</v>
      </c>
      <c r="P165" t="s">
        <v>101</v>
      </c>
      <c r="Q165" t="s">
        <v>71</v>
      </c>
      <c r="R165" t="s">
        <v>63</v>
      </c>
      <c r="S165">
        <v>2019</v>
      </c>
      <c r="T165">
        <v>25</v>
      </c>
      <c r="U165">
        <v>22</v>
      </c>
      <c r="V165">
        <v>2044</v>
      </c>
      <c r="W165">
        <v>10</v>
      </c>
      <c r="X165">
        <v>2034</v>
      </c>
      <c r="Y165" s="8">
        <v>74796347.391018063</v>
      </c>
      <c r="Z165" s="8">
        <v>0.74796347391018059</v>
      </c>
      <c r="AA165" s="8">
        <v>8.7676208688166479</v>
      </c>
      <c r="AB165">
        <v>100</v>
      </c>
      <c r="AC165" s="5">
        <v>0.35403846153846102</v>
      </c>
      <c r="AD165" s="5">
        <v>0.78499450686047101</v>
      </c>
      <c r="AE165" s="7">
        <v>687655.18800977257</v>
      </c>
      <c r="AF165" s="6">
        <v>1.2405889382667701</v>
      </c>
      <c r="AG165" s="6">
        <v>55.194051448676397</v>
      </c>
      <c r="AH165" s="6">
        <v>43.296985647243297</v>
      </c>
      <c r="AI165" s="6">
        <v>0.217801095351357</v>
      </c>
      <c r="AJ165" s="6">
        <v>0.25600088798588599</v>
      </c>
      <c r="AK165" s="6">
        <v>3.6039861151566099</v>
      </c>
      <c r="AL165" s="6">
        <v>3.4961424951266902</v>
      </c>
      <c r="AM165" s="6">
        <v>43.699396848561499</v>
      </c>
      <c r="AN165" s="6">
        <v>50.65311514551248</v>
      </c>
      <c r="AO165" s="6">
        <v>54.43</v>
      </c>
      <c r="AP165" s="6">
        <v>10.730603151438501</v>
      </c>
      <c r="AQ165" s="6">
        <v>3.7768848544875198</v>
      </c>
      <c r="AR165" s="7">
        <v>2203790</v>
      </c>
      <c r="AS165" s="6">
        <v>53</v>
      </c>
      <c r="AT165" s="6">
        <v>158.24250000000001</v>
      </c>
      <c r="AU165" s="6">
        <v>92.456379338553106</v>
      </c>
      <c r="AV165" s="6">
        <v>189.9325</v>
      </c>
      <c r="AW165" s="6">
        <v>117.9740447617</v>
      </c>
      <c r="AX165" s="6">
        <v>7.8791717877287102</v>
      </c>
      <c r="AY165" s="7">
        <v>490.62156678779434</v>
      </c>
      <c r="AZ165" s="7">
        <v>261.66483562015702</v>
      </c>
      <c r="BA165" s="7">
        <v>956.71205523619892</v>
      </c>
      <c r="BB165" s="7">
        <v>1371.1237386496227</v>
      </c>
      <c r="BC165" s="6">
        <v>15.0384806545343</v>
      </c>
      <c r="BD165" s="6">
        <v>17.135112908936001</v>
      </c>
      <c r="BE165" s="6">
        <v>1.74</v>
      </c>
      <c r="BF165" s="6">
        <v>1.22209609387958</v>
      </c>
      <c r="BG165" s="6">
        <v>2.1264472033504802</v>
      </c>
      <c r="BH165" s="6">
        <v>8.7937624633410199</v>
      </c>
      <c r="BI165" s="6">
        <v>25.454579415527501</v>
      </c>
      <c r="BJ165">
        <v>130</v>
      </c>
      <c r="BK165" s="6">
        <v>0.85309741958667995</v>
      </c>
      <c r="BL165" s="6">
        <v>8.5309741958667988</v>
      </c>
      <c r="BM165" s="6">
        <v>85.309741958667985</v>
      </c>
      <c r="BO165" s="8"/>
      <c r="BP165" s="8"/>
    </row>
    <row r="166" spans="1:68" x14ac:dyDescent="0.2">
      <c r="A166">
        <v>165</v>
      </c>
      <c r="B166" t="s">
        <v>51</v>
      </c>
      <c r="C166" t="s">
        <v>283</v>
      </c>
      <c r="D166" t="s">
        <v>88</v>
      </c>
      <c r="E166" s="5">
        <v>0.35</v>
      </c>
      <c r="F166" s="5">
        <v>0.59</v>
      </c>
      <c r="G166" t="s">
        <v>294</v>
      </c>
      <c r="H166" t="s">
        <v>338</v>
      </c>
      <c r="I166" t="s">
        <v>344</v>
      </c>
      <c r="J166" t="s">
        <v>340</v>
      </c>
      <c r="K166">
        <v>4.1207099999999999</v>
      </c>
      <c r="L166">
        <v>98.258229999999998</v>
      </c>
      <c r="M166" t="s">
        <v>58</v>
      </c>
      <c r="N166" t="s">
        <v>59</v>
      </c>
      <c r="O166" t="s">
        <v>60</v>
      </c>
      <c r="P166" t="s">
        <v>70</v>
      </c>
      <c r="Q166" t="s">
        <v>71</v>
      </c>
      <c r="R166" t="s">
        <v>63</v>
      </c>
      <c r="S166">
        <v>2019</v>
      </c>
      <c r="T166">
        <v>25</v>
      </c>
      <c r="U166">
        <v>22</v>
      </c>
      <c r="V166">
        <v>2044</v>
      </c>
      <c r="W166">
        <v>10</v>
      </c>
      <c r="X166">
        <v>2034</v>
      </c>
      <c r="Y166" s="8">
        <v>220312353.75381723</v>
      </c>
      <c r="Z166" s="8">
        <v>1.1015617687690862</v>
      </c>
      <c r="AA166" s="8">
        <v>32.608661252223357</v>
      </c>
      <c r="AB166">
        <v>200</v>
      </c>
      <c r="AC166" s="5">
        <v>0.35403846153846102</v>
      </c>
      <c r="AD166" s="5">
        <v>0.42277691219569102</v>
      </c>
      <c r="AE166" s="7">
        <v>740705.15016685065</v>
      </c>
      <c r="AF166" s="6">
        <v>0.91213793247974995</v>
      </c>
      <c r="AG166" s="6">
        <v>55.194051448676397</v>
      </c>
      <c r="AH166" s="6">
        <v>32.988179540756803</v>
      </c>
      <c r="AI166" s="6">
        <v>0.217801095351357</v>
      </c>
      <c r="AJ166" s="6">
        <v>0.18822360370765601</v>
      </c>
      <c r="AK166" s="6">
        <v>5.1712328767123301</v>
      </c>
      <c r="AL166" s="6">
        <v>0.12999999999999901</v>
      </c>
      <c r="AM166" s="6">
        <v>33.318468760086702</v>
      </c>
      <c r="AN166" s="6">
        <v>38.477636021176792</v>
      </c>
      <c r="AO166" s="6">
        <v>62.92</v>
      </c>
      <c r="AP166" s="6">
        <v>29.601531239913299</v>
      </c>
      <c r="AQ166" s="6">
        <v>24.442363978823209</v>
      </c>
      <c r="AR166" s="7">
        <v>1618629.179</v>
      </c>
      <c r="AS166" s="6">
        <v>53</v>
      </c>
      <c r="AT166" s="6">
        <v>158.24250000000001</v>
      </c>
      <c r="AU166" s="6">
        <v>137.12019288819701</v>
      </c>
      <c r="AV166" s="6">
        <v>189.9325</v>
      </c>
      <c r="AW166" s="6">
        <v>171.82649368668001</v>
      </c>
      <c r="AX166" s="6">
        <v>32.634995891866502</v>
      </c>
      <c r="AY166" s="7">
        <v>528.47114024461371</v>
      </c>
      <c r="AZ166" s="7">
        <v>281.85127479712736</v>
      </c>
      <c r="BA166" s="7">
        <v>1030.5187234769967</v>
      </c>
      <c r="BB166" s="7">
        <v>1476.9006799369474</v>
      </c>
      <c r="BC166" s="6">
        <v>15.0384806545343</v>
      </c>
      <c r="BD166" s="6">
        <v>12.598521540422601</v>
      </c>
      <c r="BE166" s="6">
        <v>0.52</v>
      </c>
      <c r="BF166" s="6">
        <v>1.3800137392496299</v>
      </c>
      <c r="BG166" s="6">
        <v>0.71760714440981199</v>
      </c>
      <c r="BH166" s="6">
        <v>1.7436716912105601</v>
      </c>
      <c r="BI166" s="6">
        <v>11.364069672688199</v>
      </c>
      <c r="BJ166">
        <v>260</v>
      </c>
      <c r="BK166" s="6">
        <v>0.67562526425029379</v>
      </c>
      <c r="BL166" s="6">
        <v>6.7562526425029379</v>
      </c>
      <c r="BM166" s="6">
        <v>67.562526425029375</v>
      </c>
      <c r="BO166" s="8"/>
      <c r="BP166" s="8"/>
    </row>
    <row r="167" spans="1:68" x14ac:dyDescent="0.2">
      <c r="A167">
        <v>166</v>
      </c>
      <c r="B167" t="s">
        <v>51</v>
      </c>
      <c r="C167" t="s">
        <v>95</v>
      </c>
      <c r="D167" t="s">
        <v>96</v>
      </c>
      <c r="E167" s="5">
        <v>0.45</v>
      </c>
      <c r="F167" s="5">
        <v>-0.09</v>
      </c>
      <c r="G167" t="s">
        <v>238</v>
      </c>
      <c r="H167" t="s">
        <v>98</v>
      </c>
      <c r="I167" t="s">
        <v>239</v>
      </c>
      <c r="J167" t="s">
        <v>100</v>
      </c>
      <c r="K167">
        <v>-3.9265336</v>
      </c>
      <c r="L167">
        <v>115.105805</v>
      </c>
      <c r="M167" t="s">
        <v>101</v>
      </c>
      <c r="N167" t="s">
        <v>59</v>
      </c>
      <c r="O167" t="s">
        <v>60</v>
      </c>
      <c r="P167" t="s">
        <v>101</v>
      </c>
      <c r="Q167" t="s">
        <v>71</v>
      </c>
      <c r="R167" t="s">
        <v>63</v>
      </c>
      <c r="S167">
        <v>2013</v>
      </c>
      <c r="T167">
        <v>30</v>
      </c>
      <c r="U167">
        <v>21</v>
      </c>
      <c r="V167">
        <v>2043</v>
      </c>
      <c r="W167">
        <v>10</v>
      </c>
      <c r="X167">
        <v>2033</v>
      </c>
      <c r="Y167" s="8">
        <v>80163564.694625735</v>
      </c>
      <c r="Z167" s="8">
        <v>1.2332856106865497</v>
      </c>
      <c r="AA167" s="8">
        <v>13.98537350760625</v>
      </c>
      <c r="AB167">
        <v>65</v>
      </c>
      <c r="AC167" s="5">
        <v>0.34250000000000003</v>
      </c>
      <c r="AD167" s="5">
        <v>0.78499450686047101</v>
      </c>
      <c r="AE167" s="7">
        <v>446975.87220635219</v>
      </c>
      <c r="AF167" s="6">
        <v>1.2823863037190499</v>
      </c>
      <c r="AG167" s="6">
        <v>55.194051448676397</v>
      </c>
      <c r="AH167" s="6">
        <v>44.711656866175197</v>
      </c>
      <c r="AI167" s="6">
        <v>0.217801095351357</v>
      </c>
      <c r="AJ167" s="6">
        <v>0.27369169527530501</v>
      </c>
      <c r="AK167" s="6">
        <v>3.6039861151566099</v>
      </c>
      <c r="AL167" s="6">
        <v>3.4961424951266902</v>
      </c>
      <c r="AM167" s="6">
        <v>45.123323261196298</v>
      </c>
      <c r="AN167" s="6">
        <v>52.0854771717338</v>
      </c>
      <c r="AO167" s="6">
        <v>62.92</v>
      </c>
      <c r="AP167" s="6">
        <v>17.796676738803704</v>
      </c>
      <c r="AQ167" s="6">
        <v>10.834522828266202</v>
      </c>
      <c r="AR167" s="7">
        <v>1712337</v>
      </c>
      <c r="AS167" s="6">
        <v>53</v>
      </c>
      <c r="AT167" s="6">
        <v>158.24250000000001</v>
      </c>
      <c r="AU167" s="6">
        <v>88.337825188192696</v>
      </c>
      <c r="AV167" s="6">
        <v>189.9325</v>
      </c>
      <c r="AW167" s="6">
        <v>113.02294542428599</v>
      </c>
      <c r="AX167" s="6">
        <v>5.9227431237047101</v>
      </c>
      <c r="AY167" s="7">
        <v>318.90401841206636</v>
      </c>
      <c r="AZ167" s="7">
        <v>170.08214315310207</v>
      </c>
      <c r="BA167" s="7">
        <v>621.86283590352934</v>
      </c>
      <c r="BB167" s="7">
        <v>891.23043012225492</v>
      </c>
      <c r="BC167" s="6">
        <v>15.0384806545343</v>
      </c>
      <c r="BD167" s="6">
        <v>18.3090772676283</v>
      </c>
      <c r="BE167" s="6">
        <v>0.57248062015503798</v>
      </c>
      <c r="BF167" s="6">
        <v>1.2250817625188299</v>
      </c>
      <c r="BG167" s="6">
        <v>0.70133556714740897</v>
      </c>
      <c r="BH167" s="6">
        <v>17.348321812825301</v>
      </c>
      <c r="BI167" s="6">
        <v>39.279293568712298</v>
      </c>
      <c r="BJ167">
        <v>84.5</v>
      </c>
      <c r="BK167" s="6">
        <v>0.57319573661030243</v>
      </c>
      <c r="BL167" s="6">
        <v>5.7319573661030248</v>
      </c>
      <c r="BM167" s="6">
        <v>57.319573661030248</v>
      </c>
      <c r="BO167" s="8"/>
      <c r="BP167" s="8"/>
    </row>
    <row r="168" spans="1:68" x14ac:dyDescent="0.2">
      <c r="A168">
        <v>167</v>
      </c>
      <c r="B168" t="s">
        <v>51</v>
      </c>
      <c r="C168" t="s">
        <v>95</v>
      </c>
      <c r="D168" t="s">
        <v>96</v>
      </c>
      <c r="E168" s="5">
        <v>0.45</v>
      </c>
      <c r="F168" s="5">
        <v>-0.09</v>
      </c>
      <c r="G168" t="s">
        <v>238</v>
      </c>
      <c r="H168" t="s">
        <v>98</v>
      </c>
      <c r="I168" t="s">
        <v>240</v>
      </c>
      <c r="J168" t="s">
        <v>100</v>
      </c>
      <c r="K168">
        <v>-3.9265336</v>
      </c>
      <c r="L168">
        <v>115.105805</v>
      </c>
      <c r="M168" t="s">
        <v>101</v>
      </c>
      <c r="N168" t="s">
        <v>59</v>
      </c>
      <c r="O168" t="s">
        <v>60</v>
      </c>
      <c r="P168" t="s">
        <v>101</v>
      </c>
      <c r="Q168" t="s">
        <v>71</v>
      </c>
      <c r="R168" t="s">
        <v>63</v>
      </c>
      <c r="S168">
        <v>2013</v>
      </c>
      <c r="T168">
        <v>30</v>
      </c>
      <c r="U168">
        <v>21</v>
      </c>
      <c r="V168">
        <v>2043</v>
      </c>
      <c r="W168">
        <v>10</v>
      </c>
      <c r="X168">
        <v>2033</v>
      </c>
      <c r="Y168" s="8">
        <v>80163564.694625735</v>
      </c>
      <c r="Z168" s="8">
        <v>1.2332856106865497</v>
      </c>
      <c r="AA168" s="8">
        <v>13.98537350760625</v>
      </c>
      <c r="AB168">
        <v>65</v>
      </c>
      <c r="AC168" s="5">
        <v>0.34250000000000003</v>
      </c>
      <c r="AD168" s="5">
        <v>0.78499450686047101</v>
      </c>
      <c r="AE168" s="7">
        <v>446975.87220635219</v>
      </c>
      <c r="AF168" s="6">
        <v>1.2823863037190499</v>
      </c>
      <c r="AG168" s="6">
        <v>55.194051448676397</v>
      </c>
      <c r="AH168" s="6">
        <v>44.711656866175197</v>
      </c>
      <c r="AI168" s="6">
        <v>0.217801095351357</v>
      </c>
      <c r="AJ168" s="6">
        <v>0.27369169527530501</v>
      </c>
      <c r="AK168" s="6">
        <v>3.6039861151566099</v>
      </c>
      <c r="AL168" s="6">
        <v>3.4961424951266902</v>
      </c>
      <c r="AM168" s="6">
        <v>45.123323261196298</v>
      </c>
      <c r="AN168" s="6">
        <v>52.0854771717338</v>
      </c>
      <c r="AO168" s="6">
        <v>62.92</v>
      </c>
      <c r="AP168" s="6">
        <v>17.796676738803704</v>
      </c>
      <c r="AQ168" s="6">
        <v>10.834522828266202</v>
      </c>
      <c r="AR168" s="7">
        <v>1712337</v>
      </c>
      <c r="AS168" s="6">
        <v>53</v>
      </c>
      <c r="AT168" s="6">
        <v>158.24250000000001</v>
      </c>
      <c r="AU168" s="6">
        <v>88.337825188192696</v>
      </c>
      <c r="AV168" s="6">
        <v>189.9325</v>
      </c>
      <c r="AW168" s="6">
        <v>113.02294542428599</v>
      </c>
      <c r="AX168" s="6">
        <v>5.9227431237047101</v>
      </c>
      <c r="AY168" s="7">
        <v>318.90401841206636</v>
      </c>
      <c r="AZ168" s="7">
        <v>170.08214315310207</v>
      </c>
      <c r="BA168" s="7">
        <v>621.86283590352934</v>
      </c>
      <c r="BB168" s="7">
        <v>891.23043012225492</v>
      </c>
      <c r="BC168" s="6">
        <v>15.0384806545343</v>
      </c>
      <c r="BD168" s="6">
        <v>18.3090772676283</v>
      </c>
      <c r="BE168" s="6">
        <v>0.57248062015503798</v>
      </c>
      <c r="BF168" s="6">
        <v>1.2250817625188299</v>
      </c>
      <c r="BG168" s="6">
        <v>0.70133556714740897</v>
      </c>
      <c r="BH168" s="6">
        <v>17.348321812825301</v>
      </c>
      <c r="BI168" s="6">
        <v>39.279293568712298</v>
      </c>
      <c r="BJ168">
        <v>84.5</v>
      </c>
      <c r="BK168" s="6">
        <v>0.57319573661030243</v>
      </c>
      <c r="BL168" s="6">
        <v>5.7319573661030248</v>
      </c>
      <c r="BM168" s="6">
        <v>57.319573661030248</v>
      </c>
      <c r="BO168" s="8"/>
      <c r="BP168" s="8"/>
    </row>
    <row r="169" spans="1:68" x14ac:dyDescent="0.2">
      <c r="A169">
        <v>168</v>
      </c>
      <c r="B169" t="s">
        <v>51</v>
      </c>
      <c r="C169" t="s">
        <v>301</v>
      </c>
      <c r="D169" t="s">
        <v>88</v>
      </c>
      <c r="E169" s="5">
        <v>0.35</v>
      </c>
      <c r="F169" s="5">
        <v>0.06</v>
      </c>
      <c r="G169" t="s">
        <v>434</v>
      </c>
      <c r="H169" t="s">
        <v>303</v>
      </c>
      <c r="I169" t="s">
        <v>304</v>
      </c>
      <c r="J169" t="s">
        <v>305</v>
      </c>
      <c r="K169">
        <v>4.1073602999999999</v>
      </c>
      <c r="L169">
        <v>96.198940199999996</v>
      </c>
      <c r="M169" t="s">
        <v>58</v>
      </c>
      <c r="N169" t="s">
        <v>59</v>
      </c>
      <c r="O169" t="s">
        <v>60</v>
      </c>
      <c r="P169" t="s">
        <v>70</v>
      </c>
      <c r="Q169" t="s">
        <v>71</v>
      </c>
      <c r="R169" t="s">
        <v>63</v>
      </c>
      <c r="S169">
        <v>2013</v>
      </c>
      <c r="T169">
        <v>30</v>
      </c>
      <c r="U169">
        <v>21</v>
      </c>
      <c r="V169">
        <v>2043</v>
      </c>
      <c r="W169">
        <v>10</v>
      </c>
      <c r="X169">
        <v>2033</v>
      </c>
      <c r="Y169" s="8">
        <v>116727796.93028247</v>
      </c>
      <c r="Z169" s="8">
        <v>1.0611617902752952</v>
      </c>
      <c r="AA169" s="8">
        <v>30.3888840266311</v>
      </c>
      <c r="AB169">
        <v>110</v>
      </c>
      <c r="AC169" s="5">
        <v>0.34250000000000003</v>
      </c>
      <c r="AD169" s="5">
        <v>0.42277691219569102</v>
      </c>
      <c r="AE169" s="7">
        <v>407387.83259176789</v>
      </c>
      <c r="AF169" s="6">
        <v>0.94286927412786403</v>
      </c>
      <c r="AG169" s="6">
        <v>55.194051448676397</v>
      </c>
      <c r="AH169" s="6">
        <v>34.066024278990596</v>
      </c>
      <c r="AI169" s="6">
        <v>0.217801095351357</v>
      </c>
      <c r="AJ169" s="6">
        <v>0.20123069726389201</v>
      </c>
      <c r="AK169" s="6">
        <v>5.1712328767123301</v>
      </c>
      <c r="AL169" s="6">
        <v>0.12999999999999901</v>
      </c>
      <c r="AM169" s="6">
        <v>34.403118341559399</v>
      </c>
      <c r="AN169" s="6">
        <v>39.568487852966825</v>
      </c>
      <c r="AO169" s="6">
        <v>62.92</v>
      </c>
      <c r="AP169" s="6">
        <v>28.516881658440603</v>
      </c>
      <c r="AQ169" s="6">
        <v>23.351512147033176</v>
      </c>
      <c r="AR169" s="7">
        <v>1707653.784</v>
      </c>
      <c r="AS169" s="6">
        <v>53</v>
      </c>
      <c r="AT169" s="6">
        <v>158.24250000000001</v>
      </c>
      <c r="AU169" s="6">
        <v>131.50715903558199</v>
      </c>
      <c r="AV169" s="6">
        <v>189.9325</v>
      </c>
      <c r="AW169" s="6">
        <v>165.081124128151</v>
      </c>
      <c r="AX169" s="6">
        <v>28.876630030380099</v>
      </c>
      <c r="AY169" s="7">
        <v>290.65912713453758</v>
      </c>
      <c r="AZ169" s="7">
        <v>155.01820113842007</v>
      </c>
      <c r="BA169" s="7">
        <v>566.78529791234826</v>
      </c>
      <c r="BB169" s="7">
        <v>812.29537396532123</v>
      </c>
      <c r="BC169" s="6">
        <v>15.0384806545343</v>
      </c>
      <c r="BD169" s="6">
        <v>13.4616740238218</v>
      </c>
      <c r="BE169" s="6">
        <v>0.52</v>
      </c>
      <c r="BF169" s="6">
        <v>1.26423538131617</v>
      </c>
      <c r="BG169" s="6">
        <v>0.65740239828441205</v>
      </c>
      <c r="BH169" s="6">
        <v>8.4908084787956302</v>
      </c>
      <c r="BI169" s="6">
        <v>68.637841718368193</v>
      </c>
      <c r="BJ169">
        <v>143</v>
      </c>
      <c r="BK169" s="6">
        <v>0.38411347000432405</v>
      </c>
      <c r="BL169" s="6">
        <v>3.8411347000432405</v>
      </c>
      <c r="BM169" s="6">
        <v>38.411347000432407</v>
      </c>
      <c r="BO169" s="8"/>
      <c r="BP169" s="8"/>
    </row>
    <row r="170" spans="1:68" x14ac:dyDescent="0.2">
      <c r="A170">
        <v>169</v>
      </c>
      <c r="B170" t="s">
        <v>51</v>
      </c>
      <c r="C170" t="s">
        <v>87</v>
      </c>
      <c r="D170" t="s">
        <v>88</v>
      </c>
      <c r="E170" s="5">
        <v>0.35</v>
      </c>
      <c r="F170" s="5">
        <v>0.21</v>
      </c>
      <c r="G170" t="s">
        <v>351</v>
      </c>
      <c r="H170" t="s">
        <v>90</v>
      </c>
      <c r="I170" t="s">
        <v>94</v>
      </c>
      <c r="J170" t="s">
        <v>92</v>
      </c>
      <c r="K170">
        <v>-2.0792451000000001</v>
      </c>
      <c r="L170">
        <v>106.1496166</v>
      </c>
      <c r="M170" t="s">
        <v>58</v>
      </c>
      <c r="N170" t="s">
        <v>59</v>
      </c>
      <c r="O170" t="s">
        <v>60</v>
      </c>
      <c r="P170" t="s">
        <v>70</v>
      </c>
      <c r="Q170" t="s">
        <v>80</v>
      </c>
      <c r="R170" t="s">
        <v>63</v>
      </c>
      <c r="S170">
        <v>2014</v>
      </c>
      <c r="T170">
        <v>30</v>
      </c>
      <c r="U170">
        <v>22</v>
      </c>
      <c r="V170">
        <v>2044</v>
      </c>
      <c r="W170">
        <v>10</v>
      </c>
      <c r="X170">
        <v>2034</v>
      </c>
      <c r="Y170" s="8">
        <v>51307132.868430004</v>
      </c>
      <c r="Z170" s="8">
        <v>1.7102377622810001</v>
      </c>
      <c r="AA170" s="8">
        <v>28.593190405529789</v>
      </c>
      <c r="AB170">
        <v>30</v>
      </c>
      <c r="AC170" s="5">
        <v>0.33147058823529302</v>
      </c>
      <c r="AD170" s="5">
        <v>0.68032675406294496</v>
      </c>
      <c r="AE170" s="7">
        <v>178789.87096774194</v>
      </c>
      <c r="AF170" s="6">
        <v>1.0036267286579701</v>
      </c>
      <c r="AG170" s="6">
        <v>53.254873989560501</v>
      </c>
      <c r="AH170" s="6">
        <v>33.999599968509699</v>
      </c>
      <c r="AI170" s="6">
        <v>0.217801095351357</v>
      </c>
      <c r="AJ170" s="6">
        <v>0.22350988289398499</v>
      </c>
      <c r="AK170" s="6">
        <v>5.1712328767123301</v>
      </c>
      <c r="AL170" s="6">
        <v>0.12999999999999901</v>
      </c>
      <c r="AM170" s="6">
        <v>34.351117784711199</v>
      </c>
      <c r="AN170" s="6">
        <v>39.524342728116011</v>
      </c>
      <c r="AO170" s="6">
        <v>62.92</v>
      </c>
      <c r="AP170" s="6">
        <v>28.568882215288802</v>
      </c>
      <c r="AQ170" s="6">
        <v>23.395657271883991</v>
      </c>
      <c r="AR170" s="7">
        <v>1707653.784</v>
      </c>
      <c r="AS170" s="6">
        <v>53</v>
      </c>
      <c r="AT170" s="6">
        <v>158.24250000000001</v>
      </c>
      <c r="AU170" s="6">
        <v>123.708410551052</v>
      </c>
      <c r="AV170" s="6">
        <v>189.9325</v>
      </c>
      <c r="AW170" s="6">
        <v>155.23127664193299</v>
      </c>
      <c r="AX170" s="6">
        <v>26.240618417591701</v>
      </c>
      <c r="AY170" s="7">
        <v>127.56126638680219</v>
      </c>
      <c r="AZ170" s="7">
        <v>68.032675406294501</v>
      </c>
      <c r="BA170" s="7">
        <v>248.74446945426425</v>
      </c>
      <c r="BB170" s="7">
        <v>356.49121912898318</v>
      </c>
      <c r="BC170" s="6">
        <v>15.0384806545343</v>
      </c>
      <c r="BD170" s="6">
        <v>14.805508457512699</v>
      </c>
      <c r="BE170" s="6">
        <v>0.57248062015503798</v>
      </c>
      <c r="BF170" s="6">
        <v>1.23450519071972</v>
      </c>
      <c r="BG170" s="6">
        <v>0.70673029716783997</v>
      </c>
      <c r="BH170" s="6">
        <v>18.412182064478301</v>
      </c>
      <c r="BI170" s="6">
        <v>52.140659938989401</v>
      </c>
      <c r="BJ170">
        <v>39</v>
      </c>
      <c r="BK170" s="6">
        <v>0.17943829331653541</v>
      </c>
      <c r="BL170" s="6">
        <v>1.794382933165354</v>
      </c>
      <c r="BM170" s="6">
        <v>17.943829331653539</v>
      </c>
      <c r="BO170" s="8"/>
      <c r="BP170" s="8"/>
    </row>
    <row r="171" spans="1:68" x14ac:dyDescent="0.2">
      <c r="A171">
        <v>170</v>
      </c>
      <c r="B171" t="s">
        <v>51</v>
      </c>
      <c r="C171" t="s">
        <v>307</v>
      </c>
      <c r="D171" t="s">
        <v>88</v>
      </c>
      <c r="E171" s="5">
        <v>0.35</v>
      </c>
      <c r="F171" s="5">
        <v>-0.01</v>
      </c>
      <c r="G171" t="s">
        <v>104</v>
      </c>
      <c r="H171" t="s">
        <v>480</v>
      </c>
      <c r="I171" t="s">
        <v>483</v>
      </c>
      <c r="J171" t="s">
        <v>482</v>
      </c>
      <c r="K171">
        <v>-1.0765499999999999</v>
      </c>
      <c r="L171">
        <v>100.3724</v>
      </c>
      <c r="M171" t="s">
        <v>58</v>
      </c>
      <c r="N171" t="s">
        <v>59</v>
      </c>
      <c r="O171" t="s">
        <v>60</v>
      </c>
      <c r="P171" t="s">
        <v>70</v>
      </c>
      <c r="Q171" t="s">
        <v>80</v>
      </c>
      <c r="R171" t="s">
        <v>63</v>
      </c>
      <c r="S171">
        <v>2013</v>
      </c>
      <c r="T171">
        <v>30</v>
      </c>
      <c r="U171">
        <v>21</v>
      </c>
      <c r="V171">
        <v>2043</v>
      </c>
      <c r="W171">
        <v>10</v>
      </c>
      <c r="X171">
        <v>2033</v>
      </c>
      <c r="Y171" s="8">
        <v>131869197.10505003</v>
      </c>
      <c r="Z171" s="8">
        <v>1.1774035455808038</v>
      </c>
      <c r="AA171" s="8">
        <v>36.17448450931645</v>
      </c>
      <c r="AB171">
        <v>112</v>
      </c>
      <c r="AC171" s="5">
        <v>0.378529411764705</v>
      </c>
      <c r="AD171" s="5">
        <v>0.42277691219569102</v>
      </c>
      <c r="AE171" s="7">
        <v>414794.88409343635</v>
      </c>
      <c r="AF171" s="6">
        <v>0.87883555641934197</v>
      </c>
      <c r="AG171" s="6">
        <v>55.194051448676397</v>
      </c>
      <c r="AH171" s="6">
        <v>30.9318779648526</v>
      </c>
      <c r="AI171" s="6">
        <v>0.217801095351357</v>
      </c>
      <c r="AJ171" s="6">
        <v>0.19669881321941099</v>
      </c>
      <c r="AK171" s="6">
        <v>4.7031963470319598</v>
      </c>
      <c r="AL171" s="6">
        <v>0.12</v>
      </c>
      <c r="AM171" s="6">
        <v>31.245531904802402</v>
      </c>
      <c r="AN171" s="6">
        <v>35.951773125103969</v>
      </c>
      <c r="AO171" s="6">
        <v>62.92</v>
      </c>
      <c r="AP171" s="6">
        <v>31.6744680951976</v>
      </c>
      <c r="AQ171" s="6">
        <v>26.968226874896033</v>
      </c>
      <c r="AR171" s="7">
        <v>1618629.179</v>
      </c>
      <c r="AS171" s="6">
        <v>53</v>
      </c>
      <c r="AT171" s="6">
        <v>158.24250000000001</v>
      </c>
      <c r="AU171" s="6">
        <v>144.74898337951299</v>
      </c>
      <c r="AV171" s="6">
        <v>189.9325</v>
      </c>
      <c r="AW171" s="6">
        <v>180.75505689477799</v>
      </c>
      <c r="AX171" s="6">
        <v>39.171063160672901</v>
      </c>
      <c r="AY171" s="7">
        <v>295.94383853698366</v>
      </c>
      <c r="AZ171" s="7">
        <v>157.83671388639132</v>
      </c>
      <c r="BA171" s="7">
        <v>577.0904851471181</v>
      </c>
      <c r="BB171" s="7">
        <v>827.06438076469055</v>
      </c>
      <c r="BC171" s="6">
        <v>15.0384806545343</v>
      </c>
      <c r="BD171" s="6">
        <v>13.0730011494817</v>
      </c>
      <c r="BE171" s="6">
        <v>0.57248062015503798</v>
      </c>
      <c r="BF171" s="6">
        <v>1.67053065083138</v>
      </c>
      <c r="BG171" s="6">
        <v>0.95634642297595396</v>
      </c>
      <c r="BH171" s="6">
        <v>13.7384093168078</v>
      </c>
      <c r="BI171" s="6">
        <v>54.053451478149903</v>
      </c>
      <c r="BJ171">
        <v>145.6</v>
      </c>
      <c r="BK171" s="6">
        <v>0.36453649276215161</v>
      </c>
      <c r="BL171" s="6">
        <v>3.6453649276215163</v>
      </c>
      <c r="BM171" s="6">
        <v>36.45364927621516</v>
      </c>
      <c r="BO171" s="8"/>
      <c r="BP171" s="8"/>
    </row>
    <row r="172" spans="1:68" x14ac:dyDescent="0.2">
      <c r="A172">
        <v>171</v>
      </c>
      <c r="B172" t="s">
        <v>51</v>
      </c>
      <c r="C172" t="s">
        <v>52</v>
      </c>
      <c r="D172" t="s">
        <v>53</v>
      </c>
      <c r="E172" s="5">
        <v>0.59</v>
      </c>
      <c r="F172" s="5">
        <v>0.5</v>
      </c>
      <c r="G172" t="s">
        <v>202</v>
      </c>
      <c r="H172" t="s">
        <v>195</v>
      </c>
      <c r="I172" t="s">
        <v>203</v>
      </c>
      <c r="J172" t="s">
        <v>197</v>
      </c>
      <c r="K172">
        <v>-7.6832417</v>
      </c>
      <c r="L172">
        <v>109.096384</v>
      </c>
      <c r="M172" t="s">
        <v>58</v>
      </c>
      <c r="N172" t="s">
        <v>128</v>
      </c>
      <c r="O172" t="s">
        <v>60</v>
      </c>
      <c r="P172" t="s">
        <v>61</v>
      </c>
      <c r="Q172" t="s">
        <v>204</v>
      </c>
      <c r="R172" t="s">
        <v>63</v>
      </c>
      <c r="S172">
        <v>2019</v>
      </c>
      <c r="T172">
        <v>25</v>
      </c>
      <c r="U172">
        <v>22</v>
      </c>
      <c r="V172">
        <v>2044</v>
      </c>
      <c r="W172">
        <v>10</v>
      </c>
      <c r="X172">
        <v>2034</v>
      </c>
      <c r="Y172" s="8">
        <v>2985807482.1612926</v>
      </c>
      <c r="Z172" s="8">
        <v>2.9858074821612925</v>
      </c>
      <c r="AA172" s="8">
        <v>49.271064595162244</v>
      </c>
      <c r="AB172">
        <v>1000</v>
      </c>
      <c r="AC172" s="5">
        <v>0.38999999999999901</v>
      </c>
      <c r="AD172" s="5">
        <v>0.81072524760434705</v>
      </c>
      <c r="AE172" s="7">
        <v>7101953.1690140804</v>
      </c>
      <c r="AF172" s="6">
        <v>0.85328095356723399</v>
      </c>
      <c r="AG172" s="6">
        <v>55.194051448676397</v>
      </c>
      <c r="AH172" s="6">
        <v>33.278937396539497</v>
      </c>
      <c r="AI172" s="6">
        <v>0.217801095351357</v>
      </c>
      <c r="AJ172" s="6">
        <v>0.20900162242768699</v>
      </c>
      <c r="AK172" s="6">
        <v>6.4611872146118596</v>
      </c>
      <c r="AL172" s="6">
        <v>0.11</v>
      </c>
      <c r="AM172" s="6">
        <v>33.579952648706602</v>
      </c>
      <c r="AN172" s="6">
        <v>40.059126233579043</v>
      </c>
      <c r="AO172" s="6">
        <v>75.53</v>
      </c>
      <c r="AP172" s="6">
        <v>41.950047351293399</v>
      </c>
      <c r="AQ172" s="6">
        <v>35.470873766420958</v>
      </c>
      <c r="AR172" s="7">
        <v>1940951</v>
      </c>
      <c r="AS172" s="6">
        <v>53</v>
      </c>
      <c r="AT172" s="6">
        <v>158.24250000000001</v>
      </c>
      <c r="AU172" s="6">
        <v>146.740748860152</v>
      </c>
      <c r="AV172" s="6">
        <v>189.9325</v>
      </c>
      <c r="AW172" s="6">
        <v>183.759995321362</v>
      </c>
      <c r="AX172" s="6">
        <v>36.828876999168102</v>
      </c>
      <c r="AY172" s="7">
        <v>5067.0327975271684</v>
      </c>
      <c r="AZ172" s="7">
        <v>2702.4174920144901</v>
      </c>
      <c r="BA172" s="7">
        <v>9880.7139551779783</v>
      </c>
      <c r="BB172" s="7">
        <v>14160.66765815593</v>
      </c>
      <c r="BC172" s="6">
        <v>15.0384806545343</v>
      </c>
      <c r="BD172" s="6">
        <v>13.457076455962801</v>
      </c>
      <c r="BE172" s="6">
        <v>0.57248062015503798</v>
      </c>
      <c r="BF172" s="6">
        <v>2.5687263808850802</v>
      </c>
      <c r="BG172" s="6">
        <v>1.4705460715376899</v>
      </c>
      <c r="BH172" s="6">
        <v>5.0908223057425799</v>
      </c>
      <c r="BI172" s="6">
        <v>6.4680856666805999</v>
      </c>
      <c r="BJ172">
        <v>1300</v>
      </c>
      <c r="BK172" s="6">
        <v>6.0599613722461738</v>
      </c>
      <c r="BL172" s="6">
        <v>60.59961372246174</v>
      </c>
      <c r="BM172" s="6">
        <v>605.99613722461743</v>
      </c>
      <c r="BO172" s="8"/>
      <c r="BP172" s="8"/>
    </row>
    <row r="173" spans="1:68" x14ac:dyDescent="0.2">
      <c r="A173">
        <v>172</v>
      </c>
      <c r="B173" t="s">
        <v>51</v>
      </c>
      <c r="C173" t="s">
        <v>350</v>
      </c>
      <c r="D173" t="s">
        <v>88</v>
      </c>
      <c r="E173" s="5">
        <v>0.35</v>
      </c>
      <c r="F173" s="5">
        <v>0</v>
      </c>
      <c r="G173" t="s">
        <v>308</v>
      </c>
      <c r="H173" t="s">
        <v>365</v>
      </c>
      <c r="I173" t="s">
        <v>372</v>
      </c>
      <c r="J173" t="s">
        <v>367</v>
      </c>
      <c r="K173">
        <v>0.68932000000000004</v>
      </c>
      <c r="L173">
        <v>101.61906999999999</v>
      </c>
      <c r="M173" t="s">
        <v>58</v>
      </c>
      <c r="N173" t="s">
        <v>69</v>
      </c>
      <c r="O173" t="s">
        <v>69</v>
      </c>
      <c r="P173" t="s">
        <v>70</v>
      </c>
      <c r="Q173" t="s">
        <v>80</v>
      </c>
      <c r="R173" t="s">
        <v>63</v>
      </c>
      <c r="S173">
        <v>2000</v>
      </c>
      <c r="T173">
        <v>30</v>
      </c>
      <c r="U173">
        <v>8</v>
      </c>
      <c r="V173">
        <v>2030</v>
      </c>
      <c r="W173">
        <v>8</v>
      </c>
      <c r="X173">
        <v>2022</v>
      </c>
      <c r="Y173" s="8">
        <v>118817919.81284466</v>
      </c>
      <c r="Z173" s="8">
        <v>1.3201991090316074</v>
      </c>
      <c r="AA173" s="8">
        <v>38.881419223305826</v>
      </c>
      <c r="AB173">
        <v>90</v>
      </c>
      <c r="AC173" s="5">
        <v>0.29029411764705798</v>
      </c>
      <c r="AD173" s="5">
        <v>0.42277691219569102</v>
      </c>
      <c r="AE173" s="7">
        <v>333317.31757508282</v>
      </c>
      <c r="AF173" s="6">
        <v>1.14601940340023</v>
      </c>
      <c r="AG173" s="6">
        <v>55.194051448676397</v>
      </c>
      <c r="AH173" s="6">
        <v>40.038606872106499</v>
      </c>
      <c r="AI173" s="6">
        <v>0.217801095351357</v>
      </c>
      <c r="AJ173" s="6">
        <v>0.29253226624631701</v>
      </c>
      <c r="AK173" s="6">
        <v>5.1712328767123301</v>
      </c>
      <c r="AL173" s="6">
        <v>0.12999999999999901</v>
      </c>
      <c r="AM173" s="6">
        <v>40.422030546608703</v>
      </c>
      <c r="AN173" s="6">
        <v>45.632372015065144</v>
      </c>
      <c r="AO173" s="6">
        <v>84.89</v>
      </c>
      <c r="AP173" s="6">
        <v>44.467969453391298</v>
      </c>
      <c r="AQ173" s="6">
        <v>39.257627984934857</v>
      </c>
      <c r="AR173" s="7">
        <v>1046223.231</v>
      </c>
      <c r="AS173" s="6">
        <v>53</v>
      </c>
      <c r="AT173" s="6">
        <v>158.24250000000001</v>
      </c>
      <c r="AU173" s="6">
        <v>103.068653130378</v>
      </c>
      <c r="AV173" s="6">
        <v>189.9325</v>
      </c>
      <c r="AW173" s="6">
        <v>130.66871272492301</v>
      </c>
      <c r="AX173" s="6">
        <v>13.3053740392159</v>
      </c>
      <c r="AY173" s="7">
        <v>237.81201311007621</v>
      </c>
      <c r="AZ173" s="7">
        <v>126.83307365870732</v>
      </c>
      <c r="BA173" s="7">
        <v>463.7334255646486</v>
      </c>
      <c r="BB173" s="7">
        <v>664.60530597162642</v>
      </c>
      <c r="BC173" s="6">
        <v>15.0384806545343</v>
      </c>
      <c r="BD173" s="6">
        <v>19.3041750971386</v>
      </c>
      <c r="BE173" s="6">
        <v>0.57248062015503798</v>
      </c>
      <c r="BF173" s="6">
        <v>1.67058339012449</v>
      </c>
      <c r="BG173" s="6">
        <v>0.95637661519917705</v>
      </c>
      <c r="BH173" s="6">
        <v>12.8696196644959</v>
      </c>
      <c r="BI173" s="6">
        <v>64.824978226987099</v>
      </c>
      <c r="BJ173">
        <v>117</v>
      </c>
      <c r="BK173" s="6">
        <v>0.38198811343036143</v>
      </c>
      <c r="BL173" s="6">
        <v>3.0559049074428914</v>
      </c>
      <c r="BM173" s="6">
        <v>30.559049074428913</v>
      </c>
      <c r="BO173" s="8"/>
      <c r="BP173" s="8"/>
    </row>
    <row r="174" spans="1:68" x14ac:dyDescent="0.2">
      <c r="A174">
        <v>173</v>
      </c>
      <c r="B174" t="s">
        <v>51</v>
      </c>
      <c r="C174" t="s">
        <v>52</v>
      </c>
      <c r="D174" t="s">
        <v>53</v>
      </c>
      <c r="E174" s="5">
        <v>0.59</v>
      </c>
      <c r="F174" s="5">
        <v>0.5</v>
      </c>
      <c r="G174" t="s">
        <v>54</v>
      </c>
      <c r="H174" t="s">
        <v>55</v>
      </c>
      <c r="I174" t="s">
        <v>56</v>
      </c>
      <c r="J174" t="s">
        <v>57</v>
      </c>
      <c r="K174">
        <v>-7.6859422999999998</v>
      </c>
      <c r="L174">
        <v>109.13755999999999</v>
      </c>
      <c r="M174" t="s">
        <v>58</v>
      </c>
      <c r="N174" t="s">
        <v>59</v>
      </c>
      <c r="O174" t="s">
        <v>60</v>
      </c>
      <c r="P174" t="s">
        <v>61</v>
      </c>
      <c r="Q174" t="s">
        <v>62</v>
      </c>
      <c r="R174" t="s">
        <v>63</v>
      </c>
      <c r="S174">
        <v>2015</v>
      </c>
      <c r="T174">
        <v>25</v>
      </c>
      <c r="U174">
        <v>18</v>
      </c>
      <c r="V174">
        <v>2040</v>
      </c>
      <c r="W174">
        <v>10</v>
      </c>
      <c r="X174">
        <v>2030</v>
      </c>
      <c r="Y174" s="8">
        <v>935084126.90038872</v>
      </c>
      <c r="Z174" s="8">
        <v>1.4167941316672557</v>
      </c>
      <c r="AA174" s="8">
        <v>21.458095518762374</v>
      </c>
      <c r="AB174">
        <v>660</v>
      </c>
      <c r="AC174" s="5">
        <v>0.35708333333333298</v>
      </c>
      <c r="AD174" s="5">
        <v>0.81072524760434705</v>
      </c>
      <c r="AE174" s="7">
        <v>4687289.0915492931</v>
      </c>
      <c r="AF174" s="6">
        <v>0.929689168079044</v>
      </c>
      <c r="AG174" s="6">
        <v>55.194051448676397</v>
      </c>
      <c r="AH174" s="6">
        <v>36.197450696498699</v>
      </c>
      <c r="AI174" s="6">
        <v>0.217801095351357</v>
      </c>
      <c r="AJ174" s="6">
        <v>0.22319033210244299</v>
      </c>
      <c r="AK174" s="6">
        <v>4.7031963470319598</v>
      </c>
      <c r="AL174" s="6">
        <v>0.12</v>
      </c>
      <c r="AM174" s="6">
        <v>36.523510191707302</v>
      </c>
      <c r="AN174" s="6">
        <v>41.243837375633099</v>
      </c>
      <c r="AO174" s="6">
        <v>56.37</v>
      </c>
      <c r="AP174" s="6">
        <v>19.846489808292695</v>
      </c>
      <c r="AQ174" s="6">
        <v>15.126162624366899</v>
      </c>
      <c r="AR174" s="7">
        <v>1317260</v>
      </c>
      <c r="AS174" s="6">
        <v>53</v>
      </c>
      <c r="AT174" s="6">
        <v>158.24250000000001</v>
      </c>
      <c r="AU174" s="6">
        <v>131.289292289917</v>
      </c>
      <c r="AV174" s="6">
        <v>189.9325</v>
      </c>
      <c r="AW174" s="6">
        <v>165.30264013478001</v>
      </c>
      <c r="AX174" s="6">
        <v>25.8983793840682</v>
      </c>
      <c r="AY174" s="7">
        <v>3344.2416463679315</v>
      </c>
      <c r="AZ174" s="7">
        <v>1783.5955447295635</v>
      </c>
      <c r="BA174" s="7">
        <v>6521.2712104174661</v>
      </c>
      <c r="BB174" s="7">
        <v>9346.0406543829122</v>
      </c>
      <c r="BC174" s="6">
        <v>15.0384806545343</v>
      </c>
      <c r="BD174" s="6">
        <v>14.6602596090272</v>
      </c>
      <c r="BE174" s="6">
        <v>0.47</v>
      </c>
      <c r="BF174" s="6">
        <v>2.5687263808850802</v>
      </c>
      <c r="BG174" s="6">
        <v>1.20730139901598</v>
      </c>
      <c r="BH174" s="6">
        <v>5.0727737033298101</v>
      </c>
      <c r="BI174" s="6">
        <v>6.4498206249023804</v>
      </c>
      <c r="BJ174">
        <v>858</v>
      </c>
      <c r="BK174" s="6">
        <v>4.3577218960684405</v>
      </c>
      <c r="BL174" s="6">
        <v>43.577218960684405</v>
      </c>
      <c r="BM174" s="6">
        <v>435.77218960684405</v>
      </c>
      <c r="BO174" s="8"/>
      <c r="BP174" s="8"/>
    </row>
    <row r="175" spans="1:68" x14ac:dyDescent="0.2">
      <c r="A175">
        <v>174</v>
      </c>
      <c r="B175" t="s">
        <v>51</v>
      </c>
      <c r="C175" t="s">
        <v>109</v>
      </c>
      <c r="D175" t="s">
        <v>53</v>
      </c>
      <c r="E175" s="5">
        <v>0.59</v>
      </c>
      <c r="F175" s="5">
        <v>1.27</v>
      </c>
      <c r="G175" t="s">
        <v>141</v>
      </c>
      <c r="H175" t="s">
        <v>130</v>
      </c>
      <c r="I175" t="s">
        <v>142</v>
      </c>
      <c r="J175" t="s">
        <v>132</v>
      </c>
      <c r="K175">
        <v>-5.8919072999999997</v>
      </c>
      <c r="L175">
        <v>106.0302341</v>
      </c>
      <c r="M175" t="s">
        <v>58</v>
      </c>
      <c r="N175" t="s">
        <v>128</v>
      </c>
      <c r="O175" t="s">
        <v>60</v>
      </c>
      <c r="P175" t="s">
        <v>61</v>
      </c>
      <c r="Q175" t="s">
        <v>71</v>
      </c>
      <c r="R175" t="s">
        <v>63</v>
      </c>
      <c r="S175">
        <v>1996</v>
      </c>
      <c r="T175">
        <v>30</v>
      </c>
      <c r="U175">
        <v>4</v>
      </c>
      <c r="V175">
        <v>2026</v>
      </c>
      <c r="W175">
        <v>4</v>
      </c>
      <c r="X175">
        <v>2022</v>
      </c>
      <c r="Y175" s="8">
        <v>172309871.82787552</v>
      </c>
      <c r="Z175" s="8">
        <v>0.28718311971312588</v>
      </c>
      <c r="AA175" s="8">
        <v>9.6084229786666793</v>
      </c>
      <c r="AB175">
        <v>600</v>
      </c>
      <c r="AC175" s="5">
        <v>0.30980769230769201</v>
      </c>
      <c r="AD175" s="5">
        <v>0.73402605516475306</v>
      </c>
      <c r="AE175" s="7">
        <v>3858040.9459459418</v>
      </c>
      <c r="AF175" s="6">
        <v>1.16206714424566</v>
      </c>
      <c r="AG175" s="6">
        <v>55.194051448676397</v>
      </c>
      <c r="AH175" s="6">
        <v>41.509693436152503</v>
      </c>
      <c r="AI175" s="6">
        <v>0.217801095351357</v>
      </c>
      <c r="AJ175" s="6">
        <v>0.27467391232393401</v>
      </c>
      <c r="AK175" s="6">
        <v>5.1712328767123301</v>
      </c>
      <c r="AL175" s="6">
        <v>0.12999999999999901</v>
      </c>
      <c r="AM175" s="6">
        <v>41.895159382579699</v>
      </c>
      <c r="AN175" s="6">
        <v>47.08560022518877</v>
      </c>
      <c r="AO175" s="6">
        <v>52.95</v>
      </c>
      <c r="AP175" s="6">
        <v>11.054840617420304</v>
      </c>
      <c r="AQ175" s="6">
        <v>5.8643997748112326</v>
      </c>
      <c r="AR175" s="7">
        <v>932090</v>
      </c>
      <c r="AS175" s="6">
        <v>53</v>
      </c>
      <c r="AT175" s="6">
        <v>158.24250000000001</v>
      </c>
      <c r="AU175" s="6">
        <v>100.27510164348</v>
      </c>
      <c r="AV175" s="6">
        <v>189.9325</v>
      </c>
      <c r="AW175" s="6">
        <v>127.513117134933</v>
      </c>
      <c r="AX175" s="6">
        <v>11.0290435049256</v>
      </c>
      <c r="AY175" s="7">
        <v>2752.5977068678235</v>
      </c>
      <c r="AZ175" s="7">
        <v>1468.0521103295061</v>
      </c>
      <c r="BA175" s="7">
        <v>5367.5655283922561</v>
      </c>
      <c r="BB175" s="7">
        <v>7692.593058126613</v>
      </c>
      <c r="BC175" s="6">
        <v>15.0384806545343</v>
      </c>
      <c r="BD175" s="6">
        <v>18.3418573441574</v>
      </c>
      <c r="BE175" s="6">
        <v>0.52</v>
      </c>
      <c r="BF175" s="6">
        <v>2.4729612490627</v>
      </c>
      <c r="BG175" s="6">
        <v>1.2859398495126</v>
      </c>
      <c r="BH175" s="6">
        <v>4.2000877017645504</v>
      </c>
      <c r="BI175" s="6">
        <v>6.2946758146755304</v>
      </c>
      <c r="BJ175">
        <v>780</v>
      </c>
      <c r="BK175" s="6">
        <v>4.4833026244382257</v>
      </c>
      <c r="BL175" s="6">
        <v>17.933210497752903</v>
      </c>
      <c r="BM175" s="6">
        <v>179.33210497752901</v>
      </c>
      <c r="BO175" s="8"/>
      <c r="BP175" s="8"/>
    </row>
    <row r="176" spans="1:68" x14ac:dyDescent="0.2">
      <c r="A176">
        <v>175</v>
      </c>
      <c r="B176" t="s">
        <v>51</v>
      </c>
      <c r="C176" t="s">
        <v>82</v>
      </c>
      <c r="D176" t="s">
        <v>53</v>
      </c>
      <c r="E176" s="5">
        <v>0.59</v>
      </c>
      <c r="F176" s="5">
        <v>0.03</v>
      </c>
      <c r="G176" t="s">
        <v>189</v>
      </c>
      <c r="H176" t="s">
        <v>190</v>
      </c>
      <c r="I176" t="s">
        <v>191</v>
      </c>
      <c r="J176" t="s">
        <v>192</v>
      </c>
      <c r="K176">
        <v>-6.1160699999999997</v>
      </c>
      <c r="L176">
        <v>107.05197</v>
      </c>
      <c r="M176" t="s">
        <v>58</v>
      </c>
      <c r="N176" t="s">
        <v>69</v>
      </c>
      <c r="O176" t="s">
        <v>69</v>
      </c>
      <c r="P176" t="s">
        <v>70</v>
      </c>
      <c r="Q176" t="s">
        <v>80</v>
      </c>
      <c r="R176" t="s">
        <v>63</v>
      </c>
      <c r="S176">
        <v>2017</v>
      </c>
      <c r="T176">
        <v>30</v>
      </c>
      <c r="U176">
        <v>25</v>
      </c>
      <c r="V176">
        <v>2047</v>
      </c>
      <c r="W176">
        <v>10</v>
      </c>
      <c r="X176">
        <v>2037</v>
      </c>
      <c r="Y176" s="8">
        <v>169507159.16351116</v>
      </c>
      <c r="Z176" s="8">
        <v>1.2107654225965081</v>
      </c>
      <c r="AA176" s="8">
        <v>22.065006453339745</v>
      </c>
      <c r="AB176">
        <v>140</v>
      </c>
      <c r="AC176" s="5">
        <v>0.34029411764705803</v>
      </c>
      <c r="AD176" s="5">
        <v>0.64075389811249295</v>
      </c>
      <c r="AE176" s="7">
        <v>785820.58064516133</v>
      </c>
      <c r="AF176" s="6">
        <v>0.97759863798001201</v>
      </c>
      <c r="AG176" s="6">
        <v>55.194051448676397</v>
      </c>
      <c r="AH176" s="6">
        <v>34.297358693902702</v>
      </c>
      <c r="AI176" s="6">
        <v>0.217801095351357</v>
      </c>
      <c r="AJ176" s="6">
        <v>0.211921050292187</v>
      </c>
      <c r="AK176" s="6">
        <v>5.1712328767123301</v>
      </c>
      <c r="AL176" s="6">
        <v>0.12999999999999901</v>
      </c>
      <c r="AM176" s="6">
        <v>34.643057303023603</v>
      </c>
      <c r="AN176" s="6">
        <v>39.810512620907218</v>
      </c>
      <c r="AO176" s="6">
        <v>56.08</v>
      </c>
      <c r="AP176" s="6">
        <v>21.436942696976395</v>
      </c>
      <c r="AQ176" s="6">
        <v>16.26948737909278</v>
      </c>
      <c r="AR176" s="7">
        <v>1650000</v>
      </c>
      <c r="AS176" s="6">
        <v>53</v>
      </c>
      <c r="AT176" s="6">
        <v>158.24250000000001</v>
      </c>
      <c r="AU176" s="6">
        <v>126.681058525523</v>
      </c>
      <c r="AV176" s="6">
        <v>189.9325</v>
      </c>
      <c r="AW176" s="6">
        <v>159.044526008476</v>
      </c>
      <c r="AX176" s="6">
        <v>26.865956888555498</v>
      </c>
      <c r="AY176" s="7">
        <v>560.65966084843137</v>
      </c>
      <c r="AZ176" s="7">
        <v>299.01848578583008</v>
      </c>
      <c r="BA176" s="7">
        <v>1093.2863386544411</v>
      </c>
      <c r="BB176" s="7">
        <v>1566.8568655177496</v>
      </c>
      <c r="BC176" s="6">
        <v>15.0384806545343</v>
      </c>
      <c r="BD176" s="6">
        <v>14.047607393483601</v>
      </c>
      <c r="BE176" s="6">
        <v>0.57248062015503798</v>
      </c>
      <c r="BF176" s="6">
        <v>3.7253354942091899</v>
      </c>
      <c r="BG176" s="6">
        <v>2.1326823740104501</v>
      </c>
      <c r="BH176" s="6">
        <v>6.2081737140184403</v>
      </c>
      <c r="BI176" s="6">
        <v>8.4293571660151798</v>
      </c>
      <c r="BJ176">
        <v>182</v>
      </c>
      <c r="BK176" s="6">
        <v>0.76821712933537201</v>
      </c>
      <c r="BL176" s="6">
        <v>7.6821712933537203</v>
      </c>
      <c r="BM176" s="6">
        <v>76.821712933537199</v>
      </c>
      <c r="BO176" s="8"/>
      <c r="BP176" s="8"/>
    </row>
    <row r="177" spans="1:68" x14ac:dyDescent="0.2">
      <c r="A177">
        <v>176</v>
      </c>
      <c r="B177" t="s">
        <v>51</v>
      </c>
      <c r="C177" t="s">
        <v>228</v>
      </c>
      <c r="D177" t="s">
        <v>96</v>
      </c>
      <c r="E177" s="5">
        <v>0.45</v>
      </c>
      <c r="F177" s="5">
        <v>0.15</v>
      </c>
      <c r="G177" t="s">
        <v>278</v>
      </c>
      <c r="H177" t="s">
        <v>279</v>
      </c>
      <c r="I177" t="s">
        <v>280</v>
      </c>
      <c r="J177" t="s">
        <v>281</v>
      </c>
      <c r="K177">
        <v>-2.3661823000000002</v>
      </c>
      <c r="L177">
        <v>110.1572717</v>
      </c>
      <c r="M177" t="s">
        <v>58</v>
      </c>
      <c r="N177" t="s">
        <v>69</v>
      </c>
      <c r="O177" t="s">
        <v>69</v>
      </c>
      <c r="P177" t="s">
        <v>70</v>
      </c>
      <c r="Q177" t="s">
        <v>71</v>
      </c>
      <c r="R177" t="s">
        <v>63</v>
      </c>
      <c r="S177">
        <v>2016</v>
      </c>
      <c r="T177">
        <v>30</v>
      </c>
      <c r="U177">
        <v>24</v>
      </c>
      <c r="V177">
        <v>2046</v>
      </c>
      <c r="W177">
        <v>10</v>
      </c>
      <c r="X177">
        <v>2036</v>
      </c>
      <c r="Y177" s="8">
        <v>126557305.26203644</v>
      </c>
      <c r="Z177" s="8">
        <v>4.2185768420678817</v>
      </c>
      <c r="AA177" s="8">
        <v>66.160510905824225</v>
      </c>
      <c r="AB177">
        <v>30</v>
      </c>
      <c r="AC177" s="5">
        <v>0.34826923076923</v>
      </c>
      <c r="AD177" s="5">
        <v>0.78499450686047101</v>
      </c>
      <c r="AE177" s="7">
        <v>206296.55640293178</v>
      </c>
      <c r="AF177" s="6">
        <v>0.92724903519437296</v>
      </c>
      <c r="AG177" s="6">
        <v>55.194051448676397</v>
      </c>
      <c r="AH177" s="6">
        <v>33.518165879748899</v>
      </c>
      <c r="AI177" s="6">
        <v>0.217801095351357</v>
      </c>
      <c r="AJ177" s="6">
        <v>0.194564214858789</v>
      </c>
      <c r="AK177" s="6">
        <v>5.1712328767123301</v>
      </c>
      <c r="AL177" s="6">
        <v>0.12999999999999901</v>
      </c>
      <c r="AM177" s="6">
        <v>33.851800687374897</v>
      </c>
      <c r="AN177" s="6">
        <v>39.013962971320012</v>
      </c>
      <c r="AO177" s="6">
        <v>95.06</v>
      </c>
      <c r="AP177" s="6">
        <v>61.208199312625105</v>
      </c>
      <c r="AQ177" s="6">
        <v>56.04603702867999</v>
      </c>
      <c r="AR177" s="7">
        <v>1862895</v>
      </c>
      <c r="AS177" s="6">
        <v>53</v>
      </c>
      <c r="AT177" s="6">
        <v>158.24250000000001</v>
      </c>
      <c r="AU177" s="6">
        <v>134.313675961889</v>
      </c>
      <c r="AV177" s="6">
        <v>189.9325</v>
      </c>
      <c r="AW177" s="6">
        <v>168.45380890741501</v>
      </c>
      <c r="AX177" s="6">
        <v>30.733379464485999</v>
      </c>
      <c r="AY177" s="7">
        <v>147.18647003633831</v>
      </c>
      <c r="AZ177" s="7">
        <v>78.499450686047098</v>
      </c>
      <c r="BA177" s="7">
        <v>287.01361657085971</v>
      </c>
      <c r="BB177" s="7">
        <v>411.33712159488681</v>
      </c>
      <c r="BC177" s="6">
        <v>15.0384806545343</v>
      </c>
      <c r="BD177" s="6">
        <v>13.019374581538401</v>
      </c>
      <c r="BE177" s="6">
        <v>0.52</v>
      </c>
      <c r="BF177" s="6">
        <v>0.80679554012471999</v>
      </c>
      <c r="BG177" s="6">
        <v>0.41953368086485399</v>
      </c>
      <c r="BH177" s="6">
        <v>8.0206602018664501</v>
      </c>
      <c r="BI177" s="6">
        <v>24.294829856308301</v>
      </c>
      <c r="BJ177">
        <v>39</v>
      </c>
      <c r="BK177" s="6">
        <v>0.19128828288854005</v>
      </c>
      <c r="BL177" s="6">
        <v>1.9128828288854005</v>
      </c>
      <c r="BM177" s="6">
        <v>19.128828288854006</v>
      </c>
      <c r="BO177" s="8"/>
      <c r="BP177" s="8"/>
    </row>
    <row r="178" spans="1:68" x14ac:dyDescent="0.2">
      <c r="A178">
        <v>177</v>
      </c>
      <c r="B178" t="s">
        <v>51</v>
      </c>
      <c r="C178" t="s">
        <v>350</v>
      </c>
      <c r="D178" t="s">
        <v>88</v>
      </c>
      <c r="E178" s="5">
        <v>0.35</v>
      </c>
      <c r="F178" s="5">
        <v>0</v>
      </c>
      <c r="G178" t="s">
        <v>308</v>
      </c>
      <c r="H178" t="s">
        <v>365</v>
      </c>
      <c r="I178" t="s">
        <v>366</v>
      </c>
      <c r="J178" t="s">
        <v>367</v>
      </c>
      <c r="K178">
        <v>0.68932000000000004</v>
      </c>
      <c r="L178">
        <v>101.61906999999999</v>
      </c>
      <c r="M178" t="s">
        <v>58</v>
      </c>
      <c r="N178" t="s">
        <v>69</v>
      </c>
      <c r="O178" t="s">
        <v>69</v>
      </c>
      <c r="P178" t="s">
        <v>70</v>
      </c>
      <c r="Q178" t="s">
        <v>71</v>
      </c>
      <c r="R178" t="s">
        <v>63</v>
      </c>
      <c r="S178">
        <v>2014</v>
      </c>
      <c r="T178">
        <v>30</v>
      </c>
      <c r="U178">
        <v>32</v>
      </c>
      <c r="V178">
        <v>2044</v>
      </c>
      <c r="W178">
        <v>10</v>
      </c>
      <c r="X178">
        <v>2034</v>
      </c>
      <c r="Y178" s="8">
        <v>282262356.85702038</v>
      </c>
      <c r="Z178" s="8">
        <v>1.8817490457134691</v>
      </c>
      <c r="AA178" s="8">
        <v>54.190943126280025</v>
      </c>
      <c r="AB178">
        <v>150</v>
      </c>
      <c r="AC178" s="5">
        <v>0.344423076923076</v>
      </c>
      <c r="AD178" s="5">
        <v>0.42277691219569102</v>
      </c>
      <c r="AE178" s="7">
        <v>555528.86262513802</v>
      </c>
      <c r="AF178" s="6">
        <v>0.93760437757691895</v>
      </c>
      <c r="AG178" s="6">
        <v>55.194051448676397</v>
      </c>
      <c r="AH178" s="6">
        <v>33.881363534151497</v>
      </c>
      <c r="AI178" s="6">
        <v>0.217801095351357</v>
      </c>
      <c r="AJ178" s="6">
        <v>0.19897096562650499</v>
      </c>
      <c r="AK178" s="6">
        <v>5.1712328767123301</v>
      </c>
      <c r="AL178" s="6">
        <v>0.12999999999999901</v>
      </c>
      <c r="AM178" s="6">
        <v>34.217291526548102</v>
      </c>
      <c r="AN178" s="6">
        <v>39.381567376490338</v>
      </c>
      <c r="AO178" s="6">
        <v>84.89</v>
      </c>
      <c r="AP178" s="6">
        <v>50.672708473451898</v>
      </c>
      <c r="AQ178" s="6">
        <v>45.508432623509663</v>
      </c>
      <c r="AR178" s="7">
        <v>1025298.767</v>
      </c>
      <c r="AS178" s="6">
        <v>53</v>
      </c>
      <c r="AT178" s="6">
        <v>158.24250000000001</v>
      </c>
      <c r="AU178" s="6">
        <v>132.44266467768401</v>
      </c>
      <c r="AV178" s="6">
        <v>189.9325</v>
      </c>
      <c r="AW178" s="6">
        <v>166.205352387906</v>
      </c>
      <c r="AX178" s="6">
        <v>29.4906596940539</v>
      </c>
      <c r="AY178" s="7">
        <v>396.35335518346034</v>
      </c>
      <c r="AZ178" s="7">
        <v>211.38845609784551</v>
      </c>
      <c r="BA178" s="7">
        <v>772.88904260774768</v>
      </c>
      <c r="BB178" s="7">
        <v>1107.6755099527104</v>
      </c>
      <c r="BC178" s="6">
        <v>15.0384806545343</v>
      </c>
      <c r="BD178" s="6">
        <v>13.3117689930559</v>
      </c>
      <c r="BE178" s="6">
        <v>0.52</v>
      </c>
      <c r="BF178" s="6">
        <v>1.67058339012449</v>
      </c>
      <c r="BG178" s="6">
        <v>0.86870336286473604</v>
      </c>
      <c r="BH178" s="6">
        <v>12.869685411511901</v>
      </c>
      <c r="BI178" s="6">
        <v>64.825098302878303</v>
      </c>
      <c r="BJ178">
        <v>195</v>
      </c>
      <c r="BK178" s="6">
        <v>0.52086629346765623</v>
      </c>
      <c r="BL178" s="6">
        <v>5.2086629346765623</v>
      </c>
      <c r="BM178" s="6">
        <v>52.086629346765619</v>
      </c>
      <c r="BO178" s="8"/>
      <c r="BP178" s="8"/>
    </row>
    <row r="179" spans="1:68" x14ac:dyDescent="0.2">
      <c r="A179">
        <v>178</v>
      </c>
      <c r="B179" t="s">
        <v>51</v>
      </c>
      <c r="C179" t="s">
        <v>283</v>
      </c>
      <c r="D179" t="s">
        <v>88</v>
      </c>
      <c r="E179" s="5">
        <v>0.35</v>
      </c>
      <c r="F179" s="5">
        <v>0.59</v>
      </c>
      <c r="G179" t="s">
        <v>294</v>
      </c>
      <c r="H179" t="s">
        <v>338</v>
      </c>
      <c r="I179" t="s">
        <v>342</v>
      </c>
      <c r="J179" t="s">
        <v>340</v>
      </c>
      <c r="K179">
        <v>4.1207099999999999</v>
      </c>
      <c r="L179">
        <v>98.258229999999998</v>
      </c>
      <c r="M179" t="s">
        <v>58</v>
      </c>
      <c r="N179" t="s">
        <v>59</v>
      </c>
      <c r="O179" t="s">
        <v>60</v>
      </c>
      <c r="P179" t="s">
        <v>70</v>
      </c>
      <c r="Q179" t="s">
        <v>71</v>
      </c>
      <c r="R179" t="s">
        <v>63</v>
      </c>
      <c r="S179">
        <v>2014</v>
      </c>
      <c r="T179">
        <v>30</v>
      </c>
      <c r="U179">
        <v>22</v>
      </c>
      <c r="V179">
        <v>2044</v>
      </c>
      <c r="W179">
        <v>10</v>
      </c>
      <c r="X179">
        <v>2034</v>
      </c>
      <c r="Y179" s="8">
        <v>234978576.41614047</v>
      </c>
      <c r="Z179" s="8">
        <v>1.068084438255184</v>
      </c>
      <c r="AA179" s="8">
        <v>30.758885293126802</v>
      </c>
      <c r="AB179">
        <v>220</v>
      </c>
      <c r="AC179" s="5">
        <v>0.344423076923076</v>
      </c>
      <c r="AD179" s="5">
        <v>0.42277691219569102</v>
      </c>
      <c r="AE179" s="7">
        <v>814775.66518353578</v>
      </c>
      <c r="AF179" s="6">
        <v>0.93760437757691895</v>
      </c>
      <c r="AG179" s="6">
        <v>55.194051448676397</v>
      </c>
      <c r="AH179" s="6">
        <v>33.881363534151497</v>
      </c>
      <c r="AI179" s="6">
        <v>0.217801095351357</v>
      </c>
      <c r="AJ179" s="6">
        <v>0.19897096562650499</v>
      </c>
      <c r="AK179" s="6">
        <v>5.1712328767123301</v>
      </c>
      <c r="AL179" s="6">
        <v>0.12999999999999901</v>
      </c>
      <c r="AM179" s="6">
        <v>34.217291526548102</v>
      </c>
      <c r="AN179" s="6">
        <v>39.381567376490338</v>
      </c>
      <c r="AO179" s="6">
        <v>62.92</v>
      </c>
      <c r="AP179" s="6">
        <v>28.702708473451899</v>
      </c>
      <c r="AQ179" s="6">
        <v>23.538432623509664</v>
      </c>
      <c r="AR179" s="7">
        <v>1618629.179</v>
      </c>
      <c r="AS179" s="6">
        <v>53</v>
      </c>
      <c r="AT179" s="6">
        <v>158.24250000000001</v>
      </c>
      <c r="AU179" s="6">
        <v>132.44266467768401</v>
      </c>
      <c r="AV179" s="6">
        <v>189.9325</v>
      </c>
      <c r="AW179" s="6">
        <v>166.205352387906</v>
      </c>
      <c r="AX179" s="6">
        <v>29.4906596940539</v>
      </c>
      <c r="AY179" s="7">
        <v>581.31825426907517</v>
      </c>
      <c r="AZ179" s="7">
        <v>310.03640227684014</v>
      </c>
      <c r="BA179" s="7">
        <v>1133.5705958246965</v>
      </c>
      <c r="BB179" s="7">
        <v>1624.5907479306425</v>
      </c>
      <c r="BC179" s="6">
        <v>15.0384806545343</v>
      </c>
      <c r="BD179" s="6">
        <v>13.3117689930559</v>
      </c>
      <c r="BE179" s="6">
        <v>0.52</v>
      </c>
      <c r="BF179" s="6">
        <v>1.3800137392496299</v>
      </c>
      <c r="BG179" s="6">
        <v>0.71760714440981199</v>
      </c>
      <c r="BH179" s="6">
        <v>1.7436722678689101</v>
      </c>
      <c r="BI179" s="6">
        <v>11.3640707611079</v>
      </c>
      <c r="BJ179">
        <v>286</v>
      </c>
      <c r="BK179" s="6">
        <v>0.76393723041922912</v>
      </c>
      <c r="BL179" s="6">
        <v>7.6393723041922907</v>
      </c>
      <c r="BM179" s="6">
        <v>76.393723041922911</v>
      </c>
      <c r="BO179" s="8"/>
      <c r="BP179" s="8"/>
    </row>
    <row r="180" spans="1:68" x14ac:dyDescent="0.2">
      <c r="A180">
        <v>179</v>
      </c>
      <c r="B180" t="s">
        <v>51</v>
      </c>
      <c r="C180" t="s">
        <v>95</v>
      </c>
      <c r="D180" t="s">
        <v>96</v>
      </c>
      <c r="E180" s="5">
        <v>0.45</v>
      </c>
      <c r="F180" s="5">
        <v>-0.09</v>
      </c>
      <c r="G180" t="s">
        <v>233</v>
      </c>
      <c r="H180" t="s">
        <v>234</v>
      </c>
      <c r="I180" t="s">
        <v>235</v>
      </c>
      <c r="J180" t="s">
        <v>236</v>
      </c>
      <c r="K180">
        <v>-3.272913188</v>
      </c>
      <c r="L180">
        <v>116.10588559999999</v>
      </c>
      <c r="M180" t="s">
        <v>58</v>
      </c>
      <c r="N180" t="s">
        <v>69</v>
      </c>
      <c r="O180" t="s">
        <v>69</v>
      </c>
      <c r="P180" t="s">
        <v>70</v>
      </c>
      <c r="Q180" t="s">
        <v>71</v>
      </c>
      <c r="R180" t="s">
        <v>63</v>
      </c>
      <c r="S180">
        <v>1998</v>
      </c>
      <c r="T180">
        <v>30</v>
      </c>
      <c r="U180">
        <v>6</v>
      </c>
      <c r="V180">
        <v>2028</v>
      </c>
      <c r="W180">
        <v>6</v>
      </c>
      <c r="X180">
        <v>2022</v>
      </c>
      <c r="Y180" s="8">
        <v>89617077.416939139</v>
      </c>
      <c r="Z180" s="8">
        <v>1.6294014075807117</v>
      </c>
      <c r="AA180" s="8">
        <v>38.356712564418977</v>
      </c>
      <c r="AB180">
        <v>55</v>
      </c>
      <c r="AC180" s="5">
        <v>0.31365384615384601</v>
      </c>
      <c r="AD180" s="5">
        <v>0.78499450686047101</v>
      </c>
      <c r="AE180" s="7">
        <v>378210.35340537492</v>
      </c>
      <c r="AF180" s="6">
        <v>1.0295909934567</v>
      </c>
      <c r="AG180" s="6">
        <v>55.194051448676397</v>
      </c>
      <c r="AH180" s="6">
        <v>37.107952543711598</v>
      </c>
      <c r="AI180" s="6">
        <v>0.217801095351357</v>
      </c>
      <c r="AJ180" s="6">
        <v>0.24032166135517799</v>
      </c>
      <c r="AK180" s="6">
        <v>5.1712328767123301</v>
      </c>
      <c r="AL180" s="6">
        <v>0.12999999999999901</v>
      </c>
      <c r="AM180" s="6">
        <v>37.464269446246497</v>
      </c>
      <c r="AN180" s="6">
        <v>42.649507081779106</v>
      </c>
      <c r="AO180" s="6">
        <v>76.84</v>
      </c>
      <c r="AP180" s="6">
        <v>39.375730553753506</v>
      </c>
      <c r="AQ180" s="6">
        <v>34.190492918220897</v>
      </c>
      <c r="AR180" s="7">
        <v>1118508</v>
      </c>
      <c r="AS180" s="6">
        <v>53</v>
      </c>
      <c r="AT180" s="6">
        <v>158.24250000000001</v>
      </c>
      <c r="AU180" s="6">
        <v>117.474574404045</v>
      </c>
      <c r="AV180" s="6">
        <v>189.9325</v>
      </c>
      <c r="AW180" s="6">
        <v>148.21770023182799</v>
      </c>
      <c r="AX180" s="6">
        <v>20.2134061057236</v>
      </c>
      <c r="AY180" s="7">
        <v>269.84186173328692</v>
      </c>
      <c r="AZ180" s="7">
        <v>143.91565959108635</v>
      </c>
      <c r="BA180" s="7">
        <v>526.1916303799095</v>
      </c>
      <c r="BB180" s="7">
        <v>754.11805625729255</v>
      </c>
      <c r="BC180" s="6">
        <v>15.0384806545343</v>
      </c>
      <c r="BD180" s="6">
        <v>16.0516196113687</v>
      </c>
      <c r="BE180" s="6">
        <v>0.52</v>
      </c>
      <c r="BF180" s="6">
        <v>1.2402120869828399</v>
      </c>
      <c r="BG180" s="6">
        <v>0.64491028523107896</v>
      </c>
      <c r="BH180" s="6">
        <v>13.5265111052225</v>
      </c>
      <c r="BI180" s="6">
        <v>37.020189498192899</v>
      </c>
      <c r="BJ180">
        <v>71.5</v>
      </c>
      <c r="BK180" s="6">
        <v>0.38940197349824962</v>
      </c>
      <c r="BL180" s="6">
        <v>2.3364118409894976</v>
      </c>
      <c r="BM180" s="6">
        <v>23.364118409894978</v>
      </c>
      <c r="BO180" s="8"/>
      <c r="BP180" s="8"/>
    </row>
    <row r="181" spans="1:68" x14ac:dyDescent="0.2">
      <c r="A181">
        <v>180</v>
      </c>
      <c r="B181" t="s">
        <v>51</v>
      </c>
      <c r="C181" t="s">
        <v>150</v>
      </c>
      <c r="D181" t="s">
        <v>151</v>
      </c>
      <c r="E181" s="5">
        <v>0.4</v>
      </c>
      <c r="F181" s="5">
        <v>0.27</v>
      </c>
      <c r="G181" t="s">
        <v>449</v>
      </c>
      <c r="H181" t="s">
        <v>450</v>
      </c>
      <c r="I181" t="s">
        <v>451</v>
      </c>
      <c r="J181" t="s">
        <v>452</v>
      </c>
      <c r="K181">
        <v>-5.6236347000000002</v>
      </c>
      <c r="L181">
        <v>119.550822</v>
      </c>
      <c r="M181" t="s">
        <v>58</v>
      </c>
      <c r="N181" t="s">
        <v>59</v>
      </c>
      <c r="O181" t="s">
        <v>60</v>
      </c>
      <c r="P181" t="s">
        <v>70</v>
      </c>
      <c r="Q181" t="s">
        <v>71</v>
      </c>
      <c r="R181" t="s">
        <v>63</v>
      </c>
      <c r="S181">
        <v>2017</v>
      </c>
      <c r="T181">
        <v>25</v>
      </c>
      <c r="U181">
        <v>20</v>
      </c>
      <c r="V181">
        <v>2042</v>
      </c>
      <c r="W181">
        <v>10</v>
      </c>
      <c r="X181">
        <v>2032</v>
      </c>
      <c r="Y181" s="8">
        <v>168937329.09438163</v>
      </c>
      <c r="Z181" s="8">
        <v>1.6893732909438164</v>
      </c>
      <c r="AA181" s="8">
        <v>31.711149971439713</v>
      </c>
      <c r="AB181">
        <v>100</v>
      </c>
      <c r="AC181" s="5">
        <v>0.35019230769230703</v>
      </c>
      <c r="AD181" s="5">
        <v>0.65948483401478297</v>
      </c>
      <c r="AE181" s="7">
        <v>577708.71459694987</v>
      </c>
      <c r="AF181" s="6">
        <v>0.92215667308249005</v>
      </c>
      <c r="AG181" s="6">
        <v>56.767961132673399</v>
      </c>
      <c r="AH181" s="6">
        <v>34.264935905092599</v>
      </c>
      <c r="AI181" s="6">
        <v>0.217801095351357</v>
      </c>
      <c r="AJ181" s="6">
        <v>0.19241553762465999</v>
      </c>
      <c r="AK181" s="6">
        <v>5.1712328767123301</v>
      </c>
      <c r="AL181" s="6">
        <v>0.12999999999999901</v>
      </c>
      <c r="AM181" s="6">
        <v>34.597443166718598</v>
      </c>
      <c r="AN181" s="6">
        <v>39.758584319429588</v>
      </c>
      <c r="AO181" s="6">
        <v>63.7</v>
      </c>
      <c r="AP181" s="6">
        <v>29.102556833281405</v>
      </c>
      <c r="AQ181" s="6">
        <v>23.941415680570415</v>
      </c>
      <c r="AR181" s="7">
        <v>2475000</v>
      </c>
      <c r="AS181" s="6">
        <v>53</v>
      </c>
      <c r="AT181" s="6">
        <v>158.24250000000001</v>
      </c>
      <c r="AU181" s="6">
        <v>134.25070940970599</v>
      </c>
      <c r="AV181" s="6">
        <v>189.9325</v>
      </c>
      <c r="AW181" s="6">
        <v>168.57956497288399</v>
      </c>
      <c r="AX181" s="6">
        <v>29.637632370150701</v>
      </c>
      <c r="AY181" s="7">
        <v>412.17802125923936</v>
      </c>
      <c r="AZ181" s="7">
        <v>219.82827800492768</v>
      </c>
      <c r="BA181" s="7">
        <v>803.74714145551673</v>
      </c>
      <c r="BB181" s="7">
        <v>1151.900176745821</v>
      </c>
      <c r="BC181" s="6">
        <v>15.0384806545343</v>
      </c>
      <c r="BD181" s="6">
        <v>12.876776997844001</v>
      </c>
      <c r="BE181" s="6">
        <v>0.52</v>
      </c>
      <c r="BF181" s="6">
        <v>2.4282670487286802</v>
      </c>
      <c r="BG181" s="6">
        <v>1.26269886533891</v>
      </c>
      <c r="BH181" s="6">
        <v>9.0668688759289893</v>
      </c>
      <c r="BI181" s="6">
        <v>17.890068730427199</v>
      </c>
      <c r="BJ181">
        <v>130</v>
      </c>
      <c r="BK181" s="6">
        <v>0.53273794626348503</v>
      </c>
      <c r="BL181" s="6">
        <v>5.3273794626348501</v>
      </c>
      <c r="BM181" s="6">
        <v>53.273794626348504</v>
      </c>
      <c r="BO181" s="8"/>
      <c r="BP181" s="8"/>
    </row>
    <row r="182" spans="1:68" x14ac:dyDescent="0.2">
      <c r="A182">
        <v>181</v>
      </c>
      <c r="B182" t="s">
        <v>51</v>
      </c>
      <c r="C182" t="s">
        <v>350</v>
      </c>
      <c r="D182" t="s">
        <v>88</v>
      </c>
      <c r="E182" s="5">
        <v>0.35</v>
      </c>
      <c r="F182" s="5">
        <v>0</v>
      </c>
      <c r="G182" t="s">
        <v>284</v>
      </c>
      <c r="H182" t="s">
        <v>471</v>
      </c>
      <c r="I182" t="s">
        <v>472</v>
      </c>
      <c r="J182" t="s">
        <v>473</v>
      </c>
      <c r="K182">
        <v>1.0441369</v>
      </c>
      <c r="L182">
        <v>104.1357136</v>
      </c>
      <c r="M182" t="s">
        <v>58</v>
      </c>
      <c r="N182" t="s">
        <v>69</v>
      </c>
      <c r="O182" t="s">
        <v>69</v>
      </c>
      <c r="P182" t="s">
        <v>61</v>
      </c>
      <c r="Q182" t="s">
        <v>71</v>
      </c>
      <c r="R182" t="s">
        <v>63</v>
      </c>
      <c r="S182">
        <v>2012</v>
      </c>
      <c r="T182">
        <v>30</v>
      </c>
      <c r="U182">
        <v>20</v>
      </c>
      <c r="V182">
        <v>2042</v>
      </c>
      <c r="W182">
        <v>10</v>
      </c>
      <c r="X182">
        <v>2032</v>
      </c>
      <c r="Y182" s="8">
        <v>112672742.67948583</v>
      </c>
      <c r="Z182" s="8">
        <v>1.7334268104536281</v>
      </c>
      <c r="AA182" s="8">
        <v>44.277750456512713</v>
      </c>
      <c r="AB182">
        <v>65</v>
      </c>
      <c r="AC182" s="5">
        <v>0.340576923076923</v>
      </c>
      <c r="AD182" s="5">
        <v>0.42277691219569102</v>
      </c>
      <c r="AE182" s="7">
        <v>240729.17380422648</v>
      </c>
      <c r="AF182" s="6">
        <v>1.0570720563139699</v>
      </c>
      <c r="AG182" s="6">
        <v>55.194051448676397</v>
      </c>
      <c r="AH182" s="6">
        <v>37.858327449202399</v>
      </c>
      <c r="AI182" s="6">
        <v>0.217801095351357</v>
      </c>
      <c r="AJ182" s="6">
        <v>0.22689982677488499</v>
      </c>
      <c r="AK182" s="6">
        <v>5.1712328767123301</v>
      </c>
      <c r="AL182" s="6">
        <v>0.12999999999999901</v>
      </c>
      <c r="AM182" s="6">
        <v>38.220516316228398</v>
      </c>
      <c r="AN182" s="6">
        <v>43.386460152689608</v>
      </c>
      <c r="AO182" s="6">
        <v>84.89</v>
      </c>
      <c r="AP182" s="6">
        <v>46.669483683771603</v>
      </c>
      <c r="AQ182" s="6">
        <v>41.503539847310392</v>
      </c>
      <c r="AR182" s="7">
        <v>1229746.949</v>
      </c>
      <c r="AS182" s="6">
        <v>53</v>
      </c>
      <c r="AT182" s="6">
        <v>158.24250000000001</v>
      </c>
      <c r="AU182" s="6">
        <v>113.692266838573</v>
      </c>
      <c r="AV182" s="6">
        <v>189.9325</v>
      </c>
      <c r="AW182" s="6">
        <v>143.638829338573</v>
      </c>
      <c r="AX182" s="6">
        <v>18.2379769313306</v>
      </c>
      <c r="AY182" s="7">
        <v>171.75312057949947</v>
      </c>
      <c r="AZ182" s="7">
        <v>91.601664309066393</v>
      </c>
      <c r="BA182" s="7">
        <v>334.91858513002393</v>
      </c>
      <c r="BB182" s="7">
        <v>479.99272097950791</v>
      </c>
      <c r="BC182" s="6">
        <v>15.0384806545343</v>
      </c>
      <c r="BD182" s="6">
        <v>15.177397578368</v>
      </c>
      <c r="BE182" s="6">
        <v>0.52</v>
      </c>
      <c r="BF182" s="6">
        <v>2.3954838322001599</v>
      </c>
      <c r="BG182" s="6">
        <v>1.2456515927440801</v>
      </c>
      <c r="BH182" s="6">
        <v>12.5901764474968</v>
      </c>
      <c r="BI182" s="6">
        <v>84.997432178631499</v>
      </c>
      <c r="BJ182">
        <v>84.5</v>
      </c>
      <c r="BK182" s="6">
        <v>0.25446808276799676</v>
      </c>
      <c r="BL182" s="6">
        <v>2.5446808276799677</v>
      </c>
      <c r="BM182" s="6">
        <v>25.446808276799679</v>
      </c>
      <c r="BO182" s="8"/>
      <c r="BP182" s="8"/>
    </row>
    <row r="183" spans="1:68" x14ac:dyDescent="0.2">
      <c r="A183">
        <v>182</v>
      </c>
      <c r="B183" t="s">
        <v>51</v>
      </c>
      <c r="C183" t="s">
        <v>350</v>
      </c>
      <c r="D183" t="s">
        <v>88</v>
      </c>
      <c r="E183" s="5">
        <v>0.35</v>
      </c>
      <c r="F183" s="5">
        <v>0</v>
      </c>
      <c r="G183" t="s">
        <v>284</v>
      </c>
      <c r="H183" t="s">
        <v>471</v>
      </c>
      <c r="I183" t="s">
        <v>474</v>
      </c>
      <c r="J183" t="s">
        <v>473</v>
      </c>
      <c r="K183">
        <v>1.0441369</v>
      </c>
      <c r="L183">
        <v>104.1357136</v>
      </c>
      <c r="M183" t="s">
        <v>58</v>
      </c>
      <c r="N183" t="s">
        <v>69</v>
      </c>
      <c r="O183" t="s">
        <v>69</v>
      </c>
      <c r="P183" t="s">
        <v>61</v>
      </c>
      <c r="Q183" t="s">
        <v>71</v>
      </c>
      <c r="R183" t="s">
        <v>63</v>
      </c>
      <c r="S183">
        <v>2012</v>
      </c>
      <c r="T183">
        <v>30</v>
      </c>
      <c r="U183">
        <v>20</v>
      </c>
      <c r="V183">
        <v>2042</v>
      </c>
      <c r="W183">
        <v>10</v>
      </c>
      <c r="X183">
        <v>2032</v>
      </c>
      <c r="Y183" s="8">
        <v>112672742.67948583</v>
      </c>
      <c r="Z183" s="8">
        <v>1.7334268104536281</v>
      </c>
      <c r="AA183" s="8">
        <v>44.277750456512713</v>
      </c>
      <c r="AB183">
        <v>65</v>
      </c>
      <c r="AC183" s="5">
        <v>0.340576923076923</v>
      </c>
      <c r="AD183" s="5">
        <v>0.42277691219569102</v>
      </c>
      <c r="AE183" s="7">
        <v>240729.17380422648</v>
      </c>
      <c r="AF183" s="6">
        <v>1.0570720563139699</v>
      </c>
      <c r="AG183" s="6">
        <v>55.194051448676397</v>
      </c>
      <c r="AH183" s="6">
        <v>37.858327449202399</v>
      </c>
      <c r="AI183" s="6">
        <v>0.217801095351357</v>
      </c>
      <c r="AJ183" s="6">
        <v>0.22689982677488499</v>
      </c>
      <c r="AK183" s="6">
        <v>5.1712328767123301</v>
      </c>
      <c r="AL183" s="6">
        <v>0.12999999999999901</v>
      </c>
      <c r="AM183" s="6">
        <v>38.220516316228398</v>
      </c>
      <c r="AN183" s="6">
        <v>43.386460152689608</v>
      </c>
      <c r="AO183" s="6">
        <v>84.89</v>
      </c>
      <c r="AP183" s="6">
        <v>46.669483683771603</v>
      </c>
      <c r="AQ183" s="6">
        <v>41.503539847310392</v>
      </c>
      <c r="AR183" s="7">
        <v>1229746.949</v>
      </c>
      <c r="AS183" s="6">
        <v>53</v>
      </c>
      <c r="AT183" s="6">
        <v>158.24250000000001</v>
      </c>
      <c r="AU183" s="6">
        <v>113.692266838573</v>
      </c>
      <c r="AV183" s="6">
        <v>189.9325</v>
      </c>
      <c r="AW183" s="6">
        <v>143.638829338573</v>
      </c>
      <c r="AX183" s="6">
        <v>18.2379769313306</v>
      </c>
      <c r="AY183" s="7">
        <v>171.75312057949947</v>
      </c>
      <c r="AZ183" s="7">
        <v>91.601664309066393</v>
      </c>
      <c r="BA183" s="7">
        <v>334.91858513002393</v>
      </c>
      <c r="BB183" s="7">
        <v>479.99272097950791</v>
      </c>
      <c r="BC183" s="6">
        <v>15.0384806545343</v>
      </c>
      <c r="BD183" s="6">
        <v>15.177397578368</v>
      </c>
      <c r="BE183" s="6">
        <v>0.52</v>
      </c>
      <c r="BF183" s="6">
        <v>2.3954838322001599</v>
      </c>
      <c r="BG183" s="6">
        <v>1.2456515927440801</v>
      </c>
      <c r="BH183" s="6">
        <v>12.5901764474968</v>
      </c>
      <c r="BI183" s="6">
        <v>84.997432178631499</v>
      </c>
      <c r="BJ183">
        <v>84.5</v>
      </c>
      <c r="BK183" s="6">
        <v>0.25446808276799676</v>
      </c>
      <c r="BL183" s="6">
        <v>2.5446808276799677</v>
      </c>
      <c r="BM183" s="6">
        <v>25.446808276799679</v>
      </c>
      <c r="BO183" s="8"/>
      <c r="BP183" s="8"/>
    </row>
    <row r="184" spans="1:68" x14ac:dyDescent="0.2">
      <c r="A184">
        <v>183</v>
      </c>
      <c r="B184" t="s">
        <v>51</v>
      </c>
      <c r="C184" t="s">
        <v>103</v>
      </c>
      <c r="D184" t="s">
        <v>88</v>
      </c>
      <c r="E184" s="5">
        <v>0.35</v>
      </c>
      <c r="F184" s="5">
        <v>1.44</v>
      </c>
      <c r="G184" t="s">
        <v>176</v>
      </c>
      <c r="H184" t="s">
        <v>435</v>
      </c>
      <c r="I184" t="s">
        <v>438</v>
      </c>
      <c r="J184" t="s">
        <v>437</v>
      </c>
      <c r="K184">
        <v>-2.1562529000000001</v>
      </c>
      <c r="L184">
        <v>103.7552716</v>
      </c>
      <c r="M184" t="s">
        <v>58</v>
      </c>
      <c r="N184" t="s">
        <v>128</v>
      </c>
      <c r="O184" t="s">
        <v>178</v>
      </c>
      <c r="P184" t="s">
        <v>70</v>
      </c>
      <c r="Q184" t="s">
        <v>80</v>
      </c>
      <c r="R184" t="s">
        <v>63</v>
      </c>
      <c r="S184">
        <v>2016</v>
      </c>
      <c r="T184">
        <v>35</v>
      </c>
      <c r="U184">
        <v>29</v>
      </c>
      <c r="V184">
        <v>2051</v>
      </c>
      <c r="W184">
        <v>10</v>
      </c>
      <c r="X184">
        <v>2041</v>
      </c>
      <c r="Y184" s="8">
        <v>111755113.24861148</v>
      </c>
      <c r="Z184" s="8">
        <v>0.74503408832407647</v>
      </c>
      <c r="AA184" s="8">
        <v>14.700419346850346</v>
      </c>
      <c r="AB184">
        <v>150</v>
      </c>
      <c r="AC184" s="5">
        <v>0.33735294117647002</v>
      </c>
      <c r="AD184" s="5">
        <v>0.58669322733791496</v>
      </c>
      <c r="AE184" s="7">
        <v>770914.90072202031</v>
      </c>
      <c r="AF184" s="6">
        <v>0.98612334281243796</v>
      </c>
      <c r="AG184" s="6">
        <v>55.194051448676397</v>
      </c>
      <c r="AH184" s="6">
        <v>34.587891556545799</v>
      </c>
      <c r="AI184" s="6">
        <v>0.217801095351357</v>
      </c>
      <c r="AJ184" s="6">
        <v>0.21568177639349601</v>
      </c>
      <c r="AK184" s="6">
        <v>5.1712328767123301</v>
      </c>
      <c r="AL184" s="6">
        <v>0.12999999999999901</v>
      </c>
      <c r="AM184" s="6">
        <v>34.935495630411701</v>
      </c>
      <c r="AN184" s="6">
        <v>40.104806209651628</v>
      </c>
      <c r="AO184" s="6">
        <v>49.3</v>
      </c>
      <c r="AP184" s="6">
        <v>14.364504369588296</v>
      </c>
      <c r="AQ184" s="6">
        <v>9.1951937903483696</v>
      </c>
      <c r="AR184" s="7">
        <v>1025298.767</v>
      </c>
      <c r="AS184" s="6">
        <v>53</v>
      </c>
      <c r="AT184" s="6">
        <v>158.24250000000001</v>
      </c>
      <c r="AU184" s="6">
        <v>125.292093502279</v>
      </c>
      <c r="AV184" s="6">
        <v>189.9325</v>
      </c>
      <c r="AW184" s="6">
        <v>157.37536052120799</v>
      </c>
      <c r="AX184" s="6">
        <v>25.995950093428299</v>
      </c>
      <c r="AY184" s="7">
        <v>550.0249006292953</v>
      </c>
      <c r="AZ184" s="7">
        <v>293.3466136689575</v>
      </c>
      <c r="BA184" s="7">
        <v>1072.5485562271258</v>
      </c>
      <c r="BB184" s="7">
        <v>1537.1362556253373</v>
      </c>
      <c r="BC184" s="6">
        <v>15.0384806545343</v>
      </c>
      <c r="BD184" s="6">
        <v>14.293642164334001</v>
      </c>
      <c r="BE184" s="6">
        <v>0.57248062015503798</v>
      </c>
      <c r="BF184" s="6">
        <v>1.27162121917002</v>
      </c>
      <c r="BG184" s="6">
        <v>0.727978504152762</v>
      </c>
      <c r="BH184" s="6">
        <v>10.667825443883199</v>
      </c>
      <c r="BI184" s="6">
        <v>32.401275991008397</v>
      </c>
      <c r="BJ184">
        <v>195</v>
      </c>
      <c r="BK184" s="6">
        <v>0.76021717892391749</v>
      </c>
      <c r="BL184" s="6">
        <v>7.6021717892391747</v>
      </c>
      <c r="BM184" s="6">
        <v>76.021717892391749</v>
      </c>
      <c r="BO184" s="8"/>
      <c r="BP184" s="8"/>
    </row>
    <row r="185" spans="1:68" x14ac:dyDescent="0.2">
      <c r="A185">
        <v>184</v>
      </c>
      <c r="B185" t="s">
        <v>51</v>
      </c>
      <c r="C185" t="s">
        <v>283</v>
      </c>
      <c r="D185" t="s">
        <v>88</v>
      </c>
      <c r="E185" s="5">
        <v>0.35</v>
      </c>
      <c r="F185" s="5">
        <v>0.59</v>
      </c>
      <c r="G185" t="s">
        <v>267</v>
      </c>
      <c r="H185" t="s">
        <v>285</v>
      </c>
      <c r="I185" t="s">
        <v>286</v>
      </c>
      <c r="J185" t="s">
        <v>287</v>
      </c>
      <c r="K185">
        <v>1.7518502</v>
      </c>
      <c r="L185">
        <v>98.731285600000007</v>
      </c>
      <c r="M185" t="s">
        <v>101</v>
      </c>
      <c r="N185" t="s">
        <v>59</v>
      </c>
      <c r="O185" t="s">
        <v>60</v>
      </c>
      <c r="P185" t="s">
        <v>101</v>
      </c>
      <c r="Q185" t="s">
        <v>71</v>
      </c>
      <c r="R185" t="s">
        <v>63</v>
      </c>
      <c r="S185">
        <v>2008</v>
      </c>
      <c r="T185">
        <v>30</v>
      </c>
      <c r="U185">
        <v>16</v>
      </c>
      <c r="V185">
        <v>2038</v>
      </c>
      <c r="W185">
        <v>10</v>
      </c>
      <c r="X185">
        <v>2028</v>
      </c>
      <c r="Y185" s="8">
        <v>70975384.456983984</v>
      </c>
      <c r="Z185" s="8">
        <v>0.61717725614768681</v>
      </c>
      <c r="AA185" s="8">
        <v>12.630129950564518</v>
      </c>
      <c r="AB185">
        <v>115</v>
      </c>
      <c r="AC185" s="5">
        <v>0.332884615384615</v>
      </c>
      <c r="AD185" s="5">
        <v>0.42277691219569102</v>
      </c>
      <c r="AE185" s="7">
        <v>425905.46134593914</v>
      </c>
      <c r="AF185" s="6">
        <v>1.3194311277227899</v>
      </c>
      <c r="AG185" s="6">
        <v>55.194051448676397</v>
      </c>
      <c r="AH185" s="6">
        <v>45.965539938228197</v>
      </c>
      <c r="AI185" s="6">
        <v>0.217801095351357</v>
      </c>
      <c r="AJ185" s="6">
        <v>0.28987345781307899</v>
      </c>
      <c r="AK185" s="6">
        <v>3.6039861151566099</v>
      </c>
      <c r="AL185" s="6">
        <v>3.4961424951266902</v>
      </c>
      <c r="AM185" s="6">
        <v>46.385413396041201</v>
      </c>
      <c r="AN185" s="6">
        <v>53.355542006324576</v>
      </c>
      <c r="AO185" s="6">
        <v>62.92</v>
      </c>
      <c r="AP185" s="6">
        <v>16.5345866039588</v>
      </c>
      <c r="AQ185" s="6">
        <v>9.5644579936754255</v>
      </c>
      <c r="AR185" s="7">
        <v>1618629.179</v>
      </c>
      <c r="AS185" s="6">
        <v>53</v>
      </c>
      <c r="AT185" s="6">
        <v>158.24250000000001</v>
      </c>
      <c r="AU185" s="6">
        <v>84.905696729558898</v>
      </c>
      <c r="AV185" s="6">
        <v>189.9325</v>
      </c>
      <c r="AW185" s="6">
        <v>108.897029309774</v>
      </c>
      <c r="AX185" s="6">
        <v>4.3355925403889497</v>
      </c>
      <c r="AY185" s="7">
        <v>303.87090564065289</v>
      </c>
      <c r="AZ185" s="7">
        <v>162.06448300834822</v>
      </c>
      <c r="BA185" s="7">
        <v>592.5482659992731</v>
      </c>
      <c r="BB185" s="7">
        <v>849.21789096374471</v>
      </c>
      <c r="BC185" s="6">
        <v>15.0384806545343</v>
      </c>
      <c r="BD185" s="6">
        <v>19.382064219847301</v>
      </c>
      <c r="BE185" s="6">
        <v>0.52</v>
      </c>
      <c r="BF185" s="6">
        <v>1.29411219867635</v>
      </c>
      <c r="BG185" s="6">
        <v>0.67293834331170499</v>
      </c>
      <c r="BH185" s="6">
        <v>1.54340095343437</v>
      </c>
      <c r="BI185" s="6">
        <v>9.49645309318689</v>
      </c>
      <c r="BJ185">
        <v>149.5</v>
      </c>
      <c r="BK185" s="6">
        <v>0.56195292316696754</v>
      </c>
      <c r="BL185" s="6">
        <v>5.6195292316696754</v>
      </c>
      <c r="BM185" s="6">
        <v>56.195292316696751</v>
      </c>
      <c r="BO185" s="8"/>
      <c r="BP185" s="8"/>
    </row>
    <row r="186" spans="1:68" x14ac:dyDescent="0.2">
      <c r="A186">
        <v>185</v>
      </c>
      <c r="B186" t="s">
        <v>51</v>
      </c>
      <c r="C186" t="s">
        <v>209</v>
      </c>
      <c r="D186" t="s">
        <v>96</v>
      </c>
      <c r="E186" s="5">
        <v>0.45</v>
      </c>
      <c r="F186" s="5">
        <v>0.52</v>
      </c>
      <c r="G186" t="s">
        <v>257</v>
      </c>
      <c r="H186" t="s">
        <v>258</v>
      </c>
      <c r="I186" t="s">
        <v>261</v>
      </c>
      <c r="J186" t="s">
        <v>260</v>
      </c>
      <c r="K186">
        <v>-1.1703600000000001</v>
      </c>
      <c r="L186">
        <v>116.78872</v>
      </c>
      <c r="M186" t="s">
        <v>58</v>
      </c>
      <c r="N186" t="s">
        <v>59</v>
      </c>
      <c r="O186" t="s">
        <v>60</v>
      </c>
      <c r="P186" t="s">
        <v>70</v>
      </c>
      <c r="Q186" t="s">
        <v>80</v>
      </c>
      <c r="R186" t="s">
        <v>63</v>
      </c>
      <c r="S186">
        <v>2017</v>
      </c>
      <c r="T186">
        <v>25</v>
      </c>
      <c r="U186">
        <v>20</v>
      </c>
      <c r="V186">
        <v>2042</v>
      </c>
      <c r="W186">
        <v>10</v>
      </c>
      <c r="X186">
        <v>2032</v>
      </c>
      <c r="Y186" s="8">
        <v>165343886.25874558</v>
      </c>
      <c r="Z186" s="8">
        <v>1.5031262387158688</v>
      </c>
      <c r="AA186" s="8">
        <v>22.359605881787282</v>
      </c>
      <c r="AB186">
        <v>110</v>
      </c>
      <c r="AC186" s="5">
        <v>0.34029411764705803</v>
      </c>
      <c r="AD186" s="5">
        <v>0.78499450686047101</v>
      </c>
      <c r="AE186" s="7">
        <v>756420.70681074983</v>
      </c>
      <c r="AF186" s="6">
        <v>0.97759863798001201</v>
      </c>
      <c r="AG186" s="6">
        <v>55.194051448676397</v>
      </c>
      <c r="AH186" s="6">
        <v>34.297358693902702</v>
      </c>
      <c r="AI186" s="6">
        <v>0.217801095351357</v>
      </c>
      <c r="AJ186" s="6">
        <v>0.211921050292187</v>
      </c>
      <c r="AK186" s="6">
        <v>5.1712328767123301</v>
      </c>
      <c r="AL186" s="6">
        <v>0.12999999999999901</v>
      </c>
      <c r="AM186" s="6">
        <v>34.643057303023603</v>
      </c>
      <c r="AN186" s="6">
        <v>39.810512620907218</v>
      </c>
      <c r="AO186" s="6">
        <v>56.368000000000002</v>
      </c>
      <c r="AP186" s="6">
        <v>21.724942696976399</v>
      </c>
      <c r="AQ186" s="6">
        <v>16.557487379092784</v>
      </c>
      <c r="AR186" s="7">
        <v>1980000</v>
      </c>
      <c r="AS186" s="6">
        <v>53</v>
      </c>
      <c r="AT186" s="6">
        <v>158.24250000000001</v>
      </c>
      <c r="AU186" s="6">
        <v>126.681058525523</v>
      </c>
      <c r="AV186" s="6">
        <v>189.9325</v>
      </c>
      <c r="AW186" s="6">
        <v>159.044526008476</v>
      </c>
      <c r="AX186" s="6">
        <v>26.865956888555498</v>
      </c>
      <c r="AY186" s="7">
        <v>539.68372346657384</v>
      </c>
      <c r="AZ186" s="7">
        <v>287.83131918217271</v>
      </c>
      <c r="BA186" s="7">
        <v>1052.383260759819</v>
      </c>
      <c r="BB186" s="7">
        <v>1508.2361125145851</v>
      </c>
      <c r="BC186" s="6">
        <v>15.0384806545343</v>
      </c>
      <c r="BD186" s="6">
        <v>14.047607393483601</v>
      </c>
      <c r="BE186" s="6">
        <v>0.57248062015503798</v>
      </c>
      <c r="BF186" s="6">
        <v>1.2238527118478699</v>
      </c>
      <c r="BG186" s="6">
        <v>0.700631959457097</v>
      </c>
      <c r="BH186" s="6">
        <v>1.5408921853628501</v>
      </c>
      <c r="BI186" s="6">
        <v>6.2409353862775498</v>
      </c>
      <c r="BJ186">
        <v>143</v>
      </c>
      <c r="BK186" s="6">
        <v>0.73947585271806704</v>
      </c>
      <c r="BL186" s="6">
        <v>7.3947585271806702</v>
      </c>
      <c r="BM186" s="6">
        <v>73.947585271806702</v>
      </c>
      <c r="BO186" s="8"/>
      <c r="BP186" s="8"/>
    </row>
    <row r="187" spans="1:68" x14ac:dyDescent="0.2">
      <c r="A187">
        <v>186</v>
      </c>
      <c r="B187" t="s">
        <v>51</v>
      </c>
      <c r="C187" t="s">
        <v>103</v>
      </c>
      <c r="D187" t="s">
        <v>88</v>
      </c>
      <c r="E187" s="5">
        <v>0.35</v>
      </c>
      <c r="F187" s="5">
        <v>1.44</v>
      </c>
      <c r="G187" t="s">
        <v>478</v>
      </c>
      <c r="H187" t="s">
        <v>402</v>
      </c>
      <c r="I187" t="s">
        <v>406</v>
      </c>
      <c r="J187" t="s">
        <v>404</v>
      </c>
      <c r="K187">
        <v>-3.4013806</v>
      </c>
      <c r="L187">
        <v>104.11863270000001</v>
      </c>
      <c r="M187" t="s">
        <v>101</v>
      </c>
      <c r="N187" t="s">
        <v>69</v>
      </c>
      <c r="O187" t="s">
        <v>69</v>
      </c>
      <c r="P187" t="s">
        <v>101</v>
      </c>
      <c r="Q187" t="s">
        <v>71</v>
      </c>
      <c r="R187" t="s">
        <v>63</v>
      </c>
      <c r="S187">
        <v>2011</v>
      </c>
      <c r="T187">
        <v>30</v>
      </c>
      <c r="U187">
        <v>19</v>
      </c>
      <c r="V187">
        <v>2041</v>
      </c>
      <c r="W187">
        <v>10</v>
      </c>
      <c r="X187">
        <v>2031</v>
      </c>
      <c r="Y187" s="8">
        <v>143739742.5224025</v>
      </c>
      <c r="Z187" s="8">
        <v>0.95826495014934998</v>
      </c>
      <c r="AA187" s="8">
        <v>14.376282460349056</v>
      </c>
      <c r="AB187">
        <v>150</v>
      </c>
      <c r="AC187" s="5">
        <v>0.33865384615384603</v>
      </c>
      <c r="AD187" s="5">
        <v>0.58669322733791496</v>
      </c>
      <c r="AE187" s="7">
        <v>770914.90072202031</v>
      </c>
      <c r="AF187" s="6">
        <v>1.2969517678134199</v>
      </c>
      <c r="AG187" s="6">
        <v>55.194051448676397</v>
      </c>
      <c r="AH187" s="6">
        <v>45.204657299793404</v>
      </c>
      <c r="AI187" s="6">
        <v>0.217801095351357</v>
      </c>
      <c r="AJ187" s="6">
        <v>0.27999774867182198</v>
      </c>
      <c r="AK187" s="6">
        <v>3.6039861151566099</v>
      </c>
      <c r="AL187" s="6">
        <v>3.4961424951266902</v>
      </c>
      <c r="AM187" s="6">
        <v>45.619550114001399</v>
      </c>
      <c r="AN187" s="6">
        <v>52.584783658748528</v>
      </c>
      <c r="AO187" s="6">
        <v>64.13</v>
      </c>
      <c r="AP187" s="6">
        <v>18.510449885998597</v>
      </c>
      <c r="AQ187" s="6">
        <v>11.545216341251468</v>
      </c>
      <c r="AR187" s="7">
        <v>1338730.5870000001</v>
      </c>
      <c r="AS187" s="6">
        <v>53</v>
      </c>
      <c r="AT187" s="6">
        <v>158.24250000000001</v>
      </c>
      <c r="AU187" s="6">
        <v>86.964973804739103</v>
      </c>
      <c r="AV187" s="6">
        <v>189.9325</v>
      </c>
      <c r="AW187" s="6">
        <v>111.372578978481</v>
      </c>
      <c r="AX187" s="6">
        <v>5.28326094799771</v>
      </c>
      <c r="AY187" s="7">
        <v>550.0249006292953</v>
      </c>
      <c r="AZ187" s="7">
        <v>293.3466136689575</v>
      </c>
      <c r="BA187" s="7">
        <v>1072.5485562271258</v>
      </c>
      <c r="BB187" s="7">
        <v>1537.1362556253373</v>
      </c>
      <c r="BC187" s="6">
        <v>15.0384806545343</v>
      </c>
      <c r="BD187" s="6">
        <v>18.727315291672401</v>
      </c>
      <c r="BE187" s="6">
        <v>0.52</v>
      </c>
      <c r="BF187" s="6">
        <v>1.30668398106015</v>
      </c>
      <c r="BG187" s="6">
        <v>0.67947567015128096</v>
      </c>
      <c r="BH187" s="6">
        <v>20.904630982461999</v>
      </c>
      <c r="BI187" s="6">
        <v>47.4648703142946</v>
      </c>
      <c r="BJ187">
        <v>195</v>
      </c>
      <c r="BK187" s="6">
        <v>0.99983944332513131</v>
      </c>
      <c r="BL187" s="6">
        <v>9.9983944332513133</v>
      </c>
      <c r="BM187" s="6">
        <v>99.983944332513133</v>
      </c>
      <c r="BO187" s="8"/>
      <c r="BP187" s="8"/>
    </row>
    <row r="188" spans="1:68" x14ac:dyDescent="0.2">
      <c r="A188">
        <v>187</v>
      </c>
      <c r="B188" t="s">
        <v>51</v>
      </c>
      <c r="C188" t="s">
        <v>272</v>
      </c>
      <c r="D188" t="s">
        <v>151</v>
      </c>
      <c r="E188" s="5">
        <v>0.4</v>
      </c>
      <c r="F188" s="5">
        <v>0.31</v>
      </c>
      <c r="G188" t="s">
        <v>557</v>
      </c>
      <c r="H188" t="s">
        <v>558</v>
      </c>
      <c r="I188" t="s">
        <v>561</v>
      </c>
      <c r="J188" t="s">
        <v>560</v>
      </c>
      <c r="K188">
        <v>-3.827487745</v>
      </c>
      <c r="L188">
        <v>122.46275199999999</v>
      </c>
      <c r="M188" t="s">
        <v>58</v>
      </c>
      <c r="N188" t="s">
        <v>69</v>
      </c>
      <c r="O188" t="s">
        <v>69</v>
      </c>
      <c r="P188" t="s">
        <v>70</v>
      </c>
      <c r="Q188" t="s">
        <v>62</v>
      </c>
      <c r="R188" t="s">
        <v>63</v>
      </c>
      <c r="S188">
        <v>2021</v>
      </c>
      <c r="T188">
        <v>25</v>
      </c>
      <c r="U188">
        <v>24</v>
      </c>
      <c r="V188">
        <v>2046</v>
      </c>
      <c r="W188">
        <v>10</v>
      </c>
      <c r="X188">
        <v>2036</v>
      </c>
      <c r="Y188" s="8">
        <v>823976845.96020818</v>
      </c>
      <c r="Z188" s="8">
        <v>2.168360120947916</v>
      </c>
      <c r="AA188" s="8">
        <v>48.337735875114106</v>
      </c>
      <c r="AB188">
        <v>380</v>
      </c>
      <c r="AC188" s="5">
        <v>0.382083333333333</v>
      </c>
      <c r="AD188" s="5">
        <v>0.65948483401478297</v>
      </c>
      <c r="AE188" s="7">
        <v>2195293.1154684094</v>
      </c>
      <c r="AF188" s="6">
        <v>0.776490574329461</v>
      </c>
      <c r="AG188" s="6">
        <v>56.767961132673399</v>
      </c>
      <c r="AH188" s="6">
        <v>31.522390499853799</v>
      </c>
      <c r="AI188" s="6">
        <v>0.217801095351357</v>
      </c>
      <c r="AJ188" s="6">
        <v>0.17381320869304701</v>
      </c>
      <c r="AK188" s="6">
        <v>4.7031963470319598</v>
      </c>
      <c r="AL188" s="6">
        <v>0.12</v>
      </c>
      <c r="AM188" s="6">
        <v>31.814297861960299</v>
      </c>
      <c r="AN188" s="6">
        <v>36.519400055578807</v>
      </c>
      <c r="AO188" s="6">
        <v>69.23</v>
      </c>
      <c r="AP188" s="6">
        <v>37.415702138039705</v>
      </c>
      <c r="AQ188" s="6">
        <v>32.710599944421197</v>
      </c>
      <c r="AR188" s="7">
        <v>2828544.4810000001</v>
      </c>
      <c r="AS188" s="6">
        <v>53</v>
      </c>
      <c r="AT188" s="6">
        <v>158.24250000000001</v>
      </c>
      <c r="AU188" s="6">
        <v>163.22461487411601</v>
      </c>
      <c r="AV188" s="6">
        <v>189.9325</v>
      </c>
      <c r="AW188" s="6">
        <v>203.95398521077499</v>
      </c>
      <c r="AX188" s="6">
        <v>48.2742350654162</v>
      </c>
      <c r="AY188" s="7">
        <v>1566.2764807851092</v>
      </c>
      <c r="AZ188" s="7">
        <v>835.34745641872507</v>
      </c>
      <c r="BA188" s="7">
        <v>3054.239137530963</v>
      </c>
      <c r="BB188" s="7">
        <v>4377.2206716341198</v>
      </c>
      <c r="BC188" s="6">
        <v>15.0384806545343</v>
      </c>
      <c r="BD188" s="6">
        <v>11.443208332117701</v>
      </c>
      <c r="BE188" s="6">
        <v>0.57248062015503798</v>
      </c>
      <c r="BF188" s="6">
        <v>1.26019741886173</v>
      </c>
      <c r="BG188" s="6">
        <v>0.72143859986774705</v>
      </c>
      <c r="BH188" s="6">
        <v>5.7406373709254499</v>
      </c>
      <c r="BI188" s="6">
        <v>16.502801938320999</v>
      </c>
      <c r="BJ188">
        <v>494</v>
      </c>
      <c r="BK188" s="6">
        <v>1.7046244120515772</v>
      </c>
      <c r="BL188" s="6">
        <v>17.046244120515773</v>
      </c>
      <c r="BM188" s="6">
        <v>170.46244120515775</v>
      </c>
      <c r="BO188" s="8"/>
      <c r="BP188" s="8"/>
    </row>
    <row r="189" spans="1:68" x14ac:dyDescent="0.2">
      <c r="A189">
        <v>188</v>
      </c>
      <c r="B189" t="s">
        <v>51</v>
      </c>
      <c r="C189" t="s">
        <v>52</v>
      </c>
      <c r="D189" t="s">
        <v>53</v>
      </c>
      <c r="E189" s="5">
        <v>0.59</v>
      </c>
      <c r="F189" s="5">
        <v>0.5</v>
      </c>
      <c r="G189" t="s">
        <v>194</v>
      </c>
      <c r="H189" t="s">
        <v>195</v>
      </c>
      <c r="I189" t="s">
        <v>196</v>
      </c>
      <c r="J189" t="s">
        <v>197</v>
      </c>
      <c r="K189">
        <v>-7.6857499999999996</v>
      </c>
      <c r="L189">
        <v>109.08977</v>
      </c>
      <c r="M189" t="s">
        <v>58</v>
      </c>
      <c r="N189" t="s">
        <v>128</v>
      </c>
      <c r="O189" t="s">
        <v>60</v>
      </c>
      <c r="P189" t="s">
        <v>61</v>
      </c>
      <c r="Q189" t="s">
        <v>71</v>
      </c>
      <c r="R189" t="s">
        <v>63</v>
      </c>
      <c r="S189">
        <v>2006</v>
      </c>
      <c r="T189">
        <v>30</v>
      </c>
      <c r="U189">
        <v>14</v>
      </c>
      <c r="V189">
        <v>2036</v>
      </c>
      <c r="W189">
        <v>10</v>
      </c>
      <c r="X189">
        <v>2026</v>
      </c>
      <c r="Y189" s="8">
        <v>769978446.34467268</v>
      </c>
      <c r="Z189" s="8">
        <v>2.5665948211489091</v>
      </c>
      <c r="AA189" s="8">
        <v>33.029738096789536</v>
      </c>
      <c r="AB189">
        <v>300</v>
      </c>
      <c r="AC189" s="5">
        <v>0.329038461538461</v>
      </c>
      <c r="AD189" s="5">
        <v>0.81072524760434705</v>
      </c>
      <c r="AE189" s="7">
        <v>2130585.9507042239</v>
      </c>
      <c r="AF189" s="6">
        <v>1.0941437385777599</v>
      </c>
      <c r="AG189" s="6">
        <v>55.194051448676397</v>
      </c>
      <c r="AH189" s="6">
        <v>39.1474808365545</v>
      </c>
      <c r="AI189" s="6">
        <v>0.217801095351357</v>
      </c>
      <c r="AJ189" s="6">
        <v>0.243238037979945</v>
      </c>
      <c r="AK189" s="6">
        <v>5.1712328767123301</v>
      </c>
      <c r="AL189" s="6">
        <v>0.12999999999999901</v>
      </c>
      <c r="AM189" s="6">
        <v>39.5178839323669</v>
      </c>
      <c r="AN189" s="6">
        <v>44.691951751246776</v>
      </c>
      <c r="AO189" s="6">
        <v>75.53</v>
      </c>
      <c r="AP189" s="6">
        <v>36.012116067633102</v>
      </c>
      <c r="AQ189" s="6">
        <v>30.838048248753225</v>
      </c>
      <c r="AR189" s="7">
        <v>1073681</v>
      </c>
      <c r="AS189" s="6">
        <v>53</v>
      </c>
      <c r="AT189" s="6">
        <v>158.24250000000001</v>
      </c>
      <c r="AU189" s="6">
        <v>108.660829890413</v>
      </c>
      <c r="AV189" s="6">
        <v>189.9325</v>
      </c>
      <c r="AW189" s="6">
        <v>137.59168726220801</v>
      </c>
      <c r="AX189" s="6">
        <v>15.447695701185401</v>
      </c>
      <c r="AY189" s="7">
        <v>1520.1098392581507</v>
      </c>
      <c r="AZ189" s="7">
        <v>810.72524760434703</v>
      </c>
      <c r="BA189" s="7">
        <v>2964.214186553394</v>
      </c>
      <c r="BB189" s="7">
        <v>4248.2002974467787</v>
      </c>
      <c r="BC189" s="6">
        <v>15.0384806545343</v>
      </c>
      <c r="BD189" s="6">
        <v>16.260514537764401</v>
      </c>
      <c r="BE189" s="6">
        <v>0.52</v>
      </c>
      <c r="BF189" s="6">
        <v>2.5687263808850802</v>
      </c>
      <c r="BG189" s="6">
        <v>1.3357377180602401</v>
      </c>
      <c r="BH189" s="6">
        <v>5.0725819557223097</v>
      </c>
      <c r="BI189" s="6">
        <v>6.4492311559092999</v>
      </c>
      <c r="BJ189">
        <v>390</v>
      </c>
      <c r="BK189" s="6">
        <v>2.33116727746477</v>
      </c>
      <c r="BL189" s="6">
        <v>23.3116727746477</v>
      </c>
      <c r="BM189" s="6">
        <v>233.11672774647701</v>
      </c>
      <c r="BO189" s="8"/>
      <c r="BP189" s="8"/>
    </row>
    <row r="190" spans="1:68" x14ac:dyDescent="0.2">
      <c r="A190">
        <v>189</v>
      </c>
      <c r="B190" t="s">
        <v>51</v>
      </c>
      <c r="C190" t="s">
        <v>82</v>
      </c>
      <c r="D190" t="s">
        <v>53</v>
      </c>
      <c r="E190" s="5">
        <v>0.59</v>
      </c>
      <c r="F190" s="5">
        <v>0.03</v>
      </c>
      <c r="G190" t="s">
        <v>218</v>
      </c>
      <c r="H190" t="s">
        <v>215</v>
      </c>
      <c r="I190" t="s">
        <v>219</v>
      </c>
      <c r="J190" t="s">
        <v>217</v>
      </c>
      <c r="K190">
        <v>-6.2747374999999996</v>
      </c>
      <c r="L190">
        <v>107.9704303</v>
      </c>
      <c r="M190" t="s">
        <v>58</v>
      </c>
      <c r="N190" t="s">
        <v>59</v>
      </c>
      <c r="O190" t="s">
        <v>60</v>
      </c>
      <c r="P190" t="s">
        <v>61</v>
      </c>
      <c r="Q190" t="s">
        <v>71</v>
      </c>
      <c r="R190" t="s">
        <v>63</v>
      </c>
      <c r="S190">
        <v>2011</v>
      </c>
      <c r="T190">
        <v>30</v>
      </c>
      <c r="U190">
        <v>19</v>
      </c>
      <c r="V190">
        <v>2041</v>
      </c>
      <c r="W190">
        <v>10</v>
      </c>
      <c r="X190">
        <v>2031</v>
      </c>
      <c r="Y190" s="8">
        <v>456097368.80677313</v>
      </c>
      <c r="Z190" s="8">
        <v>1.3821132388084034</v>
      </c>
      <c r="AA190" s="8">
        <v>23.162437958398897</v>
      </c>
      <c r="AB190">
        <v>330</v>
      </c>
      <c r="AC190" s="5">
        <v>0.33865384615384603</v>
      </c>
      <c r="AD190" s="5">
        <v>0.64075389811249295</v>
      </c>
      <c r="AE190" s="7">
        <v>1852291.3686635946</v>
      </c>
      <c r="AF190" s="6">
        <v>1.0630752195191999</v>
      </c>
      <c r="AG190" s="6">
        <v>55.194051448676397</v>
      </c>
      <c r="AH190" s="6">
        <v>38.067079831404897</v>
      </c>
      <c r="AI190" s="6">
        <v>0.217801095351357</v>
      </c>
      <c r="AJ190" s="6">
        <v>0.229506351370346</v>
      </c>
      <c r="AK190" s="6">
        <v>5.1712328767123301</v>
      </c>
      <c r="AL190" s="6">
        <v>0.12999999999999901</v>
      </c>
      <c r="AM190" s="6">
        <v>38.430598531575498</v>
      </c>
      <c r="AN190" s="6">
        <v>43.597819059487577</v>
      </c>
      <c r="AO190" s="6">
        <v>62.92</v>
      </c>
      <c r="AP190" s="6">
        <v>24.489401468424504</v>
      </c>
      <c r="AQ190" s="6">
        <v>19.322180940512425</v>
      </c>
      <c r="AR190" s="7">
        <v>1187804</v>
      </c>
      <c r="AS190" s="6">
        <v>53</v>
      </c>
      <c r="AT190" s="6">
        <v>158.24250000000001</v>
      </c>
      <c r="AU190" s="6">
        <v>112.85369401388</v>
      </c>
      <c r="AV190" s="6">
        <v>189.9325</v>
      </c>
      <c r="AW190" s="6">
        <v>142.63097232584599</v>
      </c>
      <c r="AX190" s="6">
        <v>17.765330647405701</v>
      </c>
      <c r="AY190" s="7">
        <v>1321.5549148570167</v>
      </c>
      <c r="AZ190" s="7">
        <v>704.8292879237423</v>
      </c>
      <c r="BA190" s="7">
        <v>2577.0320839711826</v>
      </c>
      <c r="BB190" s="7">
        <v>3693.3054687204099</v>
      </c>
      <c r="BC190" s="6">
        <v>15.0384806545343</v>
      </c>
      <c r="BD190" s="6">
        <v>15.350258435797</v>
      </c>
      <c r="BE190" s="6">
        <v>0.52</v>
      </c>
      <c r="BF190" s="6">
        <v>3.2389436675069798</v>
      </c>
      <c r="BG190" s="6">
        <v>1.6842507071036199</v>
      </c>
      <c r="BH190" s="6">
        <v>5.2270211482749902</v>
      </c>
      <c r="BI190" s="6">
        <v>7.3883530572973504</v>
      </c>
      <c r="BJ190">
        <v>429</v>
      </c>
      <c r="BK190" s="6">
        <v>1.9691250533555702</v>
      </c>
      <c r="BL190" s="6">
        <v>19.691250533555703</v>
      </c>
      <c r="BM190" s="6">
        <v>196.91250533555703</v>
      </c>
      <c r="BO190" s="8"/>
      <c r="BP190" s="8"/>
    </row>
    <row r="191" spans="1:68" x14ac:dyDescent="0.2">
      <c r="A191">
        <v>190</v>
      </c>
      <c r="B191" t="s">
        <v>51</v>
      </c>
      <c r="C191" t="s">
        <v>82</v>
      </c>
      <c r="D191" t="s">
        <v>53</v>
      </c>
      <c r="E191" s="5">
        <v>0.59</v>
      </c>
      <c r="F191" s="5">
        <v>0.03</v>
      </c>
      <c r="G191" t="s">
        <v>220</v>
      </c>
      <c r="H191" t="s">
        <v>215</v>
      </c>
      <c r="I191" t="s">
        <v>221</v>
      </c>
      <c r="J191" t="s">
        <v>217</v>
      </c>
      <c r="K191">
        <v>-6.2747374999999996</v>
      </c>
      <c r="L191">
        <v>107.9704303</v>
      </c>
      <c r="M191" t="s">
        <v>58</v>
      </c>
      <c r="N191" t="s">
        <v>59</v>
      </c>
      <c r="O191" t="s">
        <v>60</v>
      </c>
      <c r="P191" t="s">
        <v>61</v>
      </c>
      <c r="Q191" t="s">
        <v>71</v>
      </c>
      <c r="R191" t="s">
        <v>63</v>
      </c>
      <c r="S191">
        <v>2011</v>
      </c>
      <c r="T191">
        <v>30</v>
      </c>
      <c r="U191">
        <v>19</v>
      </c>
      <c r="V191">
        <v>2041</v>
      </c>
      <c r="W191">
        <v>10</v>
      </c>
      <c r="X191">
        <v>2031</v>
      </c>
      <c r="Y191" s="8">
        <v>456097368.80677313</v>
      </c>
      <c r="Z191" s="8">
        <v>1.3821132388084034</v>
      </c>
      <c r="AA191" s="8">
        <v>23.162437958398897</v>
      </c>
      <c r="AB191">
        <v>330</v>
      </c>
      <c r="AC191" s="5">
        <v>0.33865384615384603</v>
      </c>
      <c r="AD191" s="5">
        <v>0.64075389811249295</v>
      </c>
      <c r="AE191" s="7">
        <v>1852291.3686635946</v>
      </c>
      <c r="AF191" s="6">
        <v>1.0630752195191999</v>
      </c>
      <c r="AG191" s="6">
        <v>55.194051448676397</v>
      </c>
      <c r="AH191" s="6">
        <v>38.067079831404897</v>
      </c>
      <c r="AI191" s="6">
        <v>0.217801095351357</v>
      </c>
      <c r="AJ191" s="6">
        <v>0.229506351370346</v>
      </c>
      <c r="AK191" s="6">
        <v>5.1712328767123301</v>
      </c>
      <c r="AL191" s="6">
        <v>0.12999999999999901</v>
      </c>
      <c r="AM191" s="6">
        <v>38.430598531575498</v>
      </c>
      <c r="AN191" s="6">
        <v>43.597819059487577</v>
      </c>
      <c r="AO191" s="6">
        <v>62.92</v>
      </c>
      <c r="AP191" s="6">
        <v>24.489401468424504</v>
      </c>
      <c r="AQ191" s="6">
        <v>19.322180940512425</v>
      </c>
      <c r="AR191" s="7">
        <v>1187804</v>
      </c>
      <c r="AS191" s="6">
        <v>53</v>
      </c>
      <c r="AT191" s="6">
        <v>158.24250000000001</v>
      </c>
      <c r="AU191" s="6">
        <v>112.85369401388</v>
      </c>
      <c r="AV191" s="6">
        <v>189.9325</v>
      </c>
      <c r="AW191" s="6">
        <v>142.63097232584599</v>
      </c>
      <c r="AX191" s="6">
        <v>17.765330647405701</v>
      </c>
      <c r="AY191" s="7">
        <v>1321.5549148570167</v>
      </c>
      <c r="AZ191" s="7">
        <v>704.8292879237423</v>
      </c>
      <c r="BA191" s="7">
        <v>2577.0320839711826</v>
      </c>
      <c r="BB191" s="7">
        <v>3693.3054687204099</v>
      </c>
      <c r="BC191" s="6">
        <v>15.0384806545343</v>
      </c>
      <c r="BD191" s="6">
        <v>15.350258435797</v>
      </c>
      <c r="BE191" s="6">
        <v>0.52</v>
      </c>
      <c r="BF191" s="6">
        <v>3.2389436675069798</v>
      </c>
      <c r="BG191" s="6">
        <v>1.6842507071036199</v>
      </c>
      <c r="BH191" s="6">
        <v>5.2270211482749902</v>
      </c>
      <c r="BI191" s="6">
        <v>7.3883530572973504</v>
      </c>
      <c r="BJ191">
        <v>429</v>
      </c>
      <c r="BK191" s="6">
        <v>1.9691250533555702</v>
      </c>
      <c r="BL191" s="6">
        <v>19.691250533555703</v>
      </c>
      <c r="BM191" s="6">
        <v>196.91250533555703</v>
      </c>
      <c r="BO191" s="8"/>
      <c r="BP191" s="8"/>
    </row>
    <row r="192" spans="1:68" x14ac:dyDescent="0.2">
      <c r="A192">
        <v>191</v>
      </c>
      <c r="B192" t="s">
        <v>51</v>
      </c>
      <c r="C192" t="s">
        <v>103</v>
      </c>
      <c r="D192" t="s">
        <v>88</v>
      </c>
      <c r="E192" s="5">
        <v>0.35</v>
      </c>
      <c r="F192" s="5">
        <v>1.44</v>
      </c>
      <c r="G192" t="s">
        <v>341</v>
      </c>
      <c r="H192" t="s">
        <v>172</v>
      </c>
      <c r="I192" t="s">
        <v>175</v>
      </c>
      <c r="J192" t="s">
        <v>174</v>
      </c>
      <c r="K192">
        <v>-3.7321298999999999</v>
      </c>
      <c r="L192">
        <v>103.797527</v>
      </c>
      <c r="M192" t="s">
        <v>58</v>
      </c>
      <c r="N192" t="s">
        <v>59</v>
      </c>
      <c r="O192" t="s">
        <v>178</v>
      </c>
      <c r="P192" t="s">
        <v>61</v>
      </c>
      <c r="Q192" t="s">
        <v>71</v>
      </c>
      <c r="R192" t="s">
        <v>63</v>
      </c>
      <c r="S192">
        <v>1987</v>
      </c>
      <c r="T192">
        <v>35</v>
      </c>
      <c r="U192">
        <v>5</v>
      </c>
      <c r="V192">
        <v>2022</v>
      </c>
      <c r="W192">
        <v>5</v>
      </c>
      <c r="X192">
        <v>2027</v>
      </c>
      <c r="Y192" s="8">
        <v>16704740.933592554</v>
      </c>
      <c r="Z192" s="8">
        <v>0.25699601436296238</v>
      </c>
      <c r="AA192" s="8">
        <v>8.1253318111279267</v>
      </c>
      <c r="AB192">
        <v>65</v>
      </c>
      <c r="AC192" s="5">
        <v>0.29249999999999998</v>
      </c>
      <c r="AD192" s="5">
        <v>0.58669322733791496</v>
      </c>
      <c r="AE192" s="7">
        <v>334063.12364620878</v>
      </c>
      <c r="AF192" s="6">
        <v>1.2308357376686301</v>
      </c>
      <c r="AG192" s="6">
        <v>55.194051448676397</v>
      </c>
      <c r="AH192" s="6">
        <v>43.901566800162797</v>
      </c>
      <c r="AI192" s="6">
        <v>0.217801095351357</v>
      </c>
      <c r="AJ192" s="6">
        <v>0.30848442628517497</v>
      </c>
      <c r="AK192" s="6">
        <v>5.1712328767123301</v>
      </c>
      <c r="AL192" s="6">
        <v>0.12999999999999901</v>
      </c>
      <c r="AM192" s="6">
        <v>44.302299635818599</v>
      </c>
      <c r="AN192" s="6">
        <v>49.511284103160307</v>
      </c>
      <c r="AO192" s="6">
        <v>54.210999999999999</v>
      </c>
      <c r="AP192" s="6">
        <v>9.9087003641813993</v>
      </c>
      <c r="AQ192" s="6">
        <v>4.6997158968396917</v>
      </c>
      <c r="AR192" s="7">
        <v>1073971.9668999999</v>
      </c>
      <c r="AS192" s="6">
        <v>53</v>
      </c>
      <c r="AT192" s="6">
        <v>158.24250000000001</v>
      </c>
      <c r="AU192" s="6">
        <v>92.727946221240899</v>
      </c>
      <c r="AV192" s="6">
        <v>189.9325</v>
      </c>
      <c r="AW192" s="6">
        <v>118.44240402038599</v>
      </c>
      <c r="AX192" s="6">
        <v>7.2812395146410802</v>
      </c>
      <c r="AY192" s="7">
        <v>238.34412360602798</v>
      </c>
      <c r="AZ192" s="7">
        <v>127.11686592321492</v>
      </c>
      <c r="BA192" s="7">
        <v>464.77104103175452</v>
      </c>
      <c r="BB192" s="7">
        <v>666.09237743764618</v>
      </c>
      <c r="BC192" s="6">
        <v>15.0384806545343</v>
      </c>
      <c r="BD192" s="6">
        <v>20.576736010439902</v>
      </c>
      <c r="BE192" s="6">
        <v>0.52</v>
      </c>
      <c r="BF192" s="6">
        <v>1.30668398106015</v>
      </c>
      <c r="BG192" s="6">
        <v>0.67947567015128096</v>
      </c>
      <c r="BH192" s="6">
        <v>19.269900457138299</v>
      </c>
      <c r="BI192" s="6">
        <v>44.251868848584401</v>
      </c>
      <c r="BJ192">
        <v>84.5</v>
      </c>
      <c r="BK192" s="6">
        <v>0.4111768312209681</v>
      </c>
      <c r="BL192" s="6">
        <v>2.0558841561048404</v>
      </c>
      <c r="BM192" s="6">
        <v>20.558841561048403</v>
      </c>
      <c r="BO192" s="8"/>
      <c r="BP192" s="8"/>
    </row>
    <row r="193" spans="1:68" x14ac:dyDescent="0.2">
      <c r="A193">
        <v>192</v>
      </c>
      <c r="B193" t="s">
        <v>51</v>
      </c>
      <c r="C193" t="s">
        <v>150</v>
      </c>
      <c r="D193" t="s">
        <v>151</v>
      </c>
      <c r="E193" s="5">
        <v>0.4</v>
      </c>
      <c r="F193" s="5">
        <v>0.27</v>
      </c>
      <c r="G193" t="s">
        <v>152</v>
      </c>
      <c r="H193" t="s">
        <v>153</v>
      </c>
      <c r="I193" t="s">
        <v>154</v>
      </c>
      <c r="J193" t="s">
        <v>155</v>
      </c>
      <c r="K193">
        <v>-4.2932899999999998</v>
      </c>
      <c r="L193">
        <v>119.63135</v>
      </c>
      <c r="M193" t="s">
        <v>58</v>
      </c>
      <c r="N193" t="s">
        <v>59</v>
      </c>
      <c r="O193" t="s">
        <v>60</v>
      </c>
      <c r="P193" t="s">
        <v>70</v>
      </c>
      <c r="Q193" t="s">
        <v>71</v>
      </c>
      <c r="R193" t="s">
        <v>63</v>
      </c>
      <c r="S193">
        <v>2013</v>
      </c>
      <c r="T193">
        <v>30</v>
      </c>
      <c r="U193">
        <v>21</v>
      </c>
      <c r="V193">
        <v>2043</v>
      </c>
      <c r="W193">
        <v>10</v>
      </c>
      <c r="X193">
        <v>2033</v>
      </c>
      <c r="Y193" s="8">
        <v>80031377.825811744</v>
      </c>
      <c r="Z193" s="8">
        <v>1.6006275565162347</v>
      </c>
      <c r="AA193" s="8">
        <v>29.385283655560713</v>
      </c>
      <c r="AB193">
        <v>50</v>
      </c>
      <c r="AC193" s="5">
        <v>0.34250000000000003</v>
      </c>
      <c r="AD193" s="5">
        <v>0.65948483401478297</v>
      </c>
      <c r="AE193" s="7">
        <v>288854.35729847493</v>
      </c>
      <c r="AF193" s="6">
        <v>0.94286927412786403</v>
      </c>
      <c r="AG193" s="6">
        <v>56.767961132673399</v>
      </c>
      <c r="AH193" s="6">
        <v>35.0122882323762</v>
      </c>
      <c r="AI193" s="6">
        <v>0.217801095351357</v>
      </c>
      <c r="AJ193" s="6">
        <v>0.20123069726389201</v>
      </c>
      <c r="AK193" s="6">
        <v>5.1712328767123301</v>
      </c>
      <c r="AL193" s="6">
        <v>0.12999999999999901</v>
      </c>
      <c r="AM193" s="6">
        <v>35.349382294944903</v>
      </c>
      <c r="AN193" s="6">
        <v>40.514751806352422</v>
      </c>
      <c r="AO193" s="6">
        <v>62.92</v>
      </c>
      <c r="AP193" s="6">
        <v>27.570617705055099</v>
      </c>
      <c r="AQ193" s="6">
        <v>22.40524819364758</v>
      </c>
      <c r="AR193" s="7">
        <v>1983083.585</v>
      </c>
      <c r="AS193" s="6">
        <v>53</v>
      </c>
      <c r="AT193" s="6">
        <v>158.24250000000001</v>
      </c>
      <c r="AU193" s="6">
        <v>130.508686841296</v>
      </c>
      <c r="AV193" s="6">
        <v>189.9325</v>
      </c>
      <c r="AW193" s="6">
        <v>164.08265193386501</v>
      </c>
      <c r="AX193" s="6">
        <v>27.1793253277723</v>
      </c>
      <c r="AY193" s="7">
        <v>206.08901062961968</v>
      </c>
      <c r="AZ193" s="7">
        <v>109.91413900246384</v>
      </c>
      <c r="BA193" s="7">
        <v>401.87357072775836</v>
      </c>
      <c r="BB193" s="7">
        <v>575.9500883729105</v>
      </c>
      <c r="BC193" s="6">
        <v>15.0384806545343</v>
      </c>
      <c r="BD193" s="6">
        <v>13.4616740238218</v>
      </c>
      <c r="BE193" s="6">
        <v>0.52</v>
      </c>
      <c r="BF193" s="6">
        <v>2.0531829159989501</v>
      </c>
      <c r="BG193" s="6">
        <v>1.0676551163194501</v>
      </c>
      <c r="BH193" s="6">
        <v>1.6854401039060101</v>
      </c>
      <c r="BI193" s="6">
        <v>4.4509086806266804</v>
      </c>
      <c r="BJ193">
        <v>65</v>
      </c>
      <c r="BK193" s="6">
        <v>0.27235189819468369</v>
      </c>
      <c r="BL193" s="6">
        <v>2.7235189819468371</v>
      </c>
      <c r="BM193" s="6">
        <v>27.235189819468371</v>
      </c>
      <c r="BO193" s="8"/>
      <c r="BP193" s="8"/>
    </row>
    <row r="194" spans="1:68" x14ac:dyDescent="0.2">
      <c r="A194">
        <v>193</v>
      </c>
      <c r="B194" t="s">
        <v>51</v>
      </c>
      <c r="C194" t="s">
        <v>350</v>
      </c>
      <c r="D194" t="s">
        <v>88</v>
      </c>
      <c r="E194" s="5">
        <v>0.35</v>
      </c>
      <c r="F194" s="5">
        <v>0</v>
      </c>
      <c r="G194" t="s">
        <v>492</v>
      </c>
      <c r="H194" t="s">
        <v>352</v>
      </c>
      <c r="I194" t="s">
        <v>353</v>
      </c>
      <c r="J194" t="s">
        <v>354</v>
      </c>
      <c r="K194">
        <v>0.56437000000000004</v>
      </c>
      <c r="L194">
        <v>101.52345</v>
      </c>
      <c r="M194" t="s">
        <v>58</v>
      </c>
      <c r="N194" t="s">
        <v>59</v>
      </c>
      <c r="O194" t="s">
        <v>60</v>
      </c>
      <c r="P194" t="s">
        <v>70</v>
      </c>
      <c r="Q194" t="s">
        <v>80</v>
      </c>
      <c r="R194" t="s">
        <v>63</v>
      </c>
      <c r="S194">
        <v>2016</v>
      </c>
      <c r="T194">
        <v>25</v>
      </c>
      <c r="U194">
        <v>19</v>
      </c>
      <c r="V194">
        <v>2041</v>
      </c>
      <c r="W194">
        <v>10</v>
      </c>
      <c r="X194">
        <v>2031</v>
      </c>
      <c r="Y194" s="8">
        <v>103176780.67188212</v>
      </c>
      <c r="Z194" s="8">
        <v>0.93797073338074655</v>
      </c>
      <c r="AA194" s="8">
        <v>25.682818332673651</v>
      </c>
      <c r="AB194">
        <v>110</v>
      </c>
      <c r="AC194" s="5">
        <v>0.33735294117647002</v>
      </c>
      <c r="AD194" s="5">
        <v>0.42277691219569102</v>
      </c>
      <c r="AE194" s="7">
        <v>407387.83259176789</v>
      </c>
      <c r="AF194" s="6">
        <v>0.98612334281243796</v>
      </c>
      <c r="AG194" s="6">
        <v>55.194051448676397</v>
      </c>
      <c r="AH194" s="6">
        <v>34.587891556545799</v>
      </c>
      <c r="AI194" s="6">
        <v>0.217801095351357</v>
      </c>
      <c r="AJ194" s="6">
        <v>0.21568177639349601</v>
      </c>
      <c r="AK194" s="6">
        <v>5.1712328767123301</v>
      </c>
      <c r="AL194" s="6">
        <v>0.12999999999999901</v>
      </c>
      <c r="AM194" s="6">
        <v>34.935495630411701</v>
      </c>
      <c r="AN194" s="6">
        <v>40.104806209651628</v>
      </c>
      <c r="AO194" s="6">
        <v>60.13</v>
      </c>
      <c r="AP194" s="6">
        <v>25.194504369588302</v>
      </c>
      <c r="AQ194" s="6">
        <v>20.025193790348375</v>
      </c>
      <c r="AR194" s="7">
        <v>1815000</v>
      </c>
      <c r="AS194" s="6">
        <v>53</v>
      </c>
      <c r="AT194" s="6">
        <v>158.24250000000001</v>
      </c>
      <c r="AU194" s="6">
        <v>125.292093502279</v>
      </c>
      <c r="AV194" s="6">
        <v>189.9325</v>
      </c>
      <c r="AW194" s="6">
        <v>157.37536052120799</v>
      </c>
      <c r="AX194" s="6">
        <v>25.995950093428299</v>
      </c>
      <c r="AY194" s="7">
        <v>290.65912713453758</v>
      </c>
      <c r="AZ194" s="7">
        <v>155.01820113842007</v>
      </c>
      <c r="BA194" s="7">
        <v>566.78529791234826</v>
      </c>
      <c r="BB194" s="7">
        <v>812.29537396532123</v>
      </c>
      <c r="BC194" s="6">
        <v>15.0384806545343</v>
      </c>
      <c r="BD194" s="6">
        <v>14.293642164334001</v>
      </c>
      <c r="BE194" s="6">
        <v>0.57248062015503798</v>
      </c>
      <c r="BF194" s="6">
        <v>1.6759889459966999</v>
      </c>
      <c r="BG194" s="6">
        <v>0.95947119117718305</v>
      </c>
      <c r="BH194" s="6">
        <v>8.7870254040783102</v>
      </c>
      <c r="BI194" s="6">
        <v>40.803035613886998</v>
      </c>
      <c r="BJ194">
        <v>143</v>
      </c>
      <c r="BK194" s="6">
        <v>0.40173465129650804</v>
      </c>
      <c r="BL194" s="6">
        <v>4.0173465129650801</v>
      </c>
      <c r="BM194" s="6">
        <v>40.173465129650801</v>
      </c>
      <c r="BO194" s="8"/>
      <c r="BP194" s="8"/>
    </row>
    <row r="195" spans="1:68" x14ac:dyDescent="0.2">
      <c r="A195">
        <v>194</v>
      </c>
      <c r="B195" t="s">
        <v>51</v>
      </c>
      <c r="C195" t="s">
        <v>241</v>
      </c>
      <c r="D195" t="s">
        <v>96</v>
      </c>
      <c r="E195" s="5">
        <v>0.45</v>
      </c>
      <c r="F195" s="5">
        <v>0.53</v>
      </c>
      <c r="G195" t="s">
        <v>242</v>
      </c>
      <c r="H195" t="s">
        <v>243</v>
      </c>
      <c r="I195" t="s">
        <v>244</v>
      </c>
      <c r="J195" t="s">
        <v>245</v>
      </c>
      <c r="K195">
        <v>-1.3707959999999999</v>
      </c>
      <c r="L195">
        <v>113.56720300000001</v>
      </c>
      <c r="M195" t="s">
        <v>58</v>
      </c>
      <c r="N195" t="s">
        <v>128</v>
      </c>
      <c r="O195" t="s">
        <v>60</v>
      </c>
      <c r="P195" t="s">
        <v>70</v>
      </c>
      <c r="Q195" t="s">
        <v>80</v>
      </c>
      <c r="R195" t="s">
        <v>63</v>
      </c>
      <c r="S195">
        <v>2020</v>
      </c>
      <c r="T195">
        <v>30</v>
      </c>
      <c r="U195">
        <v>28</v>
      </c>
      <c r="V195">
        <v>2050</v>
      </c>
      <c r="W195">
        <v>10</v>
      </c>
      <c r="X195">
        <v>2040</v>
      </c>
      <c r="Y195" s="8">
        <v>170993317.28070787</v>
      </c>
      <c r="Z195" s="8">
        <v>1.7099331728070786</v>
      </c>
      <c r="AA195" s="8">
        <v>29.833581259086785</v>
      </c>
      <c r="AB195">
        <v>100</v>
      </c>
      <c r="AC195" s="5">
        <v>0.39911764705882302</v>
      </c>
      <c r="AD195" s="5">
        <v>0.78499450686047101</v>
      </c>
      <c r="AE195" s="7">
        <v>687655.18800977257</v>
      </c>
      <c r="AF195" s="6">
        <v>0.83349504841440503</v>
      </c>
      <c r="AG195" s="6">
        <v>55.194051448676397</v>
      </c>
      <c r="AH195" s="6">
        <v>29.3871437550143</v>
      </c>
      <c r="AI195" s="6">
        <v>0.217801095351357</v>
      </c>
      <c r="AJ195" s="6">
        <v>0.17671398906807501</v>
      </c>
      <c r="AK195" s="6">
        <v>4.7031963470319598</v>
      </c>
      <c r="AL195" s="6">
        <v>0.12</v>
      </c>
      <c r="AM195" s="6">
        <v>29.6906965207491</v>
      </c>
      <c r="AN195" s="6">
        <v>34.387054091114337</v>
      </c>
      <c r="AO195" s="6">
        <v>54.43</v>
      </c>
      <c r="AP195" s="6">
        <v>24.7393034792509</v>
      </c>
      <c r="AQ195" s="6">
        <v>20.042945908885663</v>
      </c>
      <c r="AR195" s="7">
        <v>2324998</v>
      </c>
      <c r="AS195" s="6">
        <v>53</v>
      </c>
      <c r="AT195" s="6">
        <v>158.24250000000001</v>
      </c>
      <c r="AU195" s="6">
        <v>154.47235747666201</v>
      </c>
      <c r="AV195" s="6">
        <v>189.9325</v>
      </c>
      <c r="AW195" s="6">
        <v>192.439834240095</v>
      </c>
      <c r="AX195" s="6">
        <v>46.638961261025599</v>
      </c>
      <c r="AY195" s="7">
        <v>490.62156678779434</v>
      </c>
      <c r="AZ195" s="7">
        <v>261.66483562015702</v>
      </c>
      <c r="BA195" s="7">
        <v>956.71205523619892</v>
      </c>
      <c r="BB195" s="7">
        <v>1371.1237386496227</v>
      </c>
      <c r="BC195" s="6">
        <v>15.0384806545343</v>
      </c>
      <c r="BD195" s="6">
        <v>11.759005889197599</v>
      </c>
      <c r="BE195" s="6">
        <v>0.57248062015503798</v>
      </c>
      <c r="BF195" s="6">
        <v>0.813512551916592</v>
      </c>
      <c r="BG195" s="6">
        <v>0.46572017022511802</v>
      </c>
      <c r="BH195" s="6">
        <v>1.78816745922514</v>
      </c>
      <c r="BI195" s="6">
        <v>6.6494802063259399</v>
      </c>
      <c r="BJ195">
        <v>130</v>
      </c>
      <c r="BK195" s="6">
        <v>0.57315719422262223</v>
      </c>
      <c r="BL195" s="6">
        <v>5.7315719422262221</v>
      </c>
      <c r="BM195" s="6">
        <v>57.315719422262219</v>
      </c>
      <c r="BO195" s="8"/>
      <c r="BP195" s="8"/>
    </row>
    <row r="196" spans="1:68" x14ac:dyDescent="0.2">
      <c r="A196">
        <v>195</v>
      </c>
      <c r="B196" t="s">
        <v>51</v>
      </c>
      <c r="C196" t="s">
        <v>52</v>
      </c>
      <c r="D196" t="s">
        <v>53</v>
      </c>
      <c r="E196" s="5">
        <v>0.59</v>
      </c>
      <c r="F196" s="5">
        <v>0.5</v>
      </c>
      <c r="G196" t="s">
        <v>400</v>
      </c>
      <c r="H196" t="s">
        <v>397</v>
      </c>
      <c r="I196" t="s">
        <v>401</v>
      </c>
      <c r="J196" t="s">
        <v>399</v>
      </c>
      <c r="K196">
        <v>-6.6360000000000001</v>
      </c>
      <c r="L196">
        <v>111.47490000000001</v>
      </c>
      <c r="M196" t="s">
        <v>58</v>
      </c>
      <c r="N196" t="s">
        <v>59</v>
      </c>
      <c r="O196" t="s">
        <v>60</v>
      </c>
      <c r="P196" t="s">
        <v>61</v>
      </c>
      <c r="Q196" t="s">
        <v>71</v>
      </c>
      <c r="R196" t="s">
        <v>63</v>
      </c>
      <c r="S196">
        <v>2011</v>
      </c>
      <c r="T196">
        <v>30</v>
      </c>
      <c r="U196">
        <v>19</v>
      </c>
      <c r="V196">
        <v>2041</v>
      </c>
      <c r="W196">
        <v>10</v>
      </c>
      <c r="X196">
        <v>2031</v>
      </c>
      <c r="Y196" s="8">
        <v>550854145.14223111</v>
      </c>
      <c r="Z196" s="8">
        <v>1.7487433179118448</v>
      </c>
      <c r="AA196" s="8">
        <v>23.162437958398897</v>
      </c>
      <c r="AB196">
        <v>315</v>
      </c>
      <c r="AC196" s="5">
        <v>0.33865384615384603</v>
      </c>
      <c r="AD196" s="5">
        <v>0.81072524760434705</v>
      </c>
      <c r="AE196" s="7">
        <v>2237115.2482394353</v>
      </c>
      <c r="AF196" s="6">
        <v>1.0630752195191999</v>
      </c>
      <c r="AG196" s="6">
        <v>55.194051448676397</v>
      </c>
      <c r="AH196" s="6">
        <v>38.067079831404897</v>
      </c>
      <c r="AI196" s="6">
        <v>0.217801095351357</v>
      </c>
      <c r="AJ196" s="6">
        <v>0.229506351370346</v>
      </c>
      <c r="AK196" s="6">
        <v>5.1712328767123301</v>
      </c>
      <c r="AL196" s="6">
        <v>0.12999999999999901</v>
      </c>
      <c r="AM196" s="6">
        <v>38.430598531575498</v>
      </c>
      <c r="AN196" s="6">
        <v>43.597819059487577</v>
      </c>
      <c r="AO196" s="6">
        <v>62.92</v>
      </c>
      <c r="AP196" s="6">
        <v>24.489401468424504</v>
      </c>
      <c r="AQ196" s="6">
        <v>19.322180940512425</v>
      </c>
      <c r="AR196" s="7">
        <v>1187804</v>
      </c>
      <c r="AS196" s="6">
        <v>53</v>
      </c>
      <c r="AT196" s="6">
        <v>158.24250000000001</v>
      </c>
      <c r="AU196" s="6">
        <v>112.85369401388</v>
      </c>
      <c r="AV196" s="6">
        <v>189.9325</v>
      </c>
      <c r="AW196" s="6">
        <v>142.63097232584599</v>
      </c>
      <c r="AX196" s="6">
        <v>17.765330647405701</v>
      </c>
      <c r="AY196" s="7">
        <v>1596.1153312210581</v>
      </c>
      <c r="AZ196" s="7">
        <v>851.26150998456444</v>
      </c>
      <c r="BA196" s="7">
        <v>3112.4248958810631</v>
      </c>
      <c r="BB196" s="7">
        <v>4460.6103123191178</v>
      </c>
      <c r="BC196" s="6">
        <v>15.0384806545343</v>
      </c>
      <c r="BD196" s="6">
        <v>15.350258435797</v>
      </c>
      <c r="BE196" s="6">
        <v>0.52</v>
      </c>
      <c r="BF196" s="6">
        <v>3.7502081811449401</v>
      </c>
      <c r="BG196" s="6">
        <v>1.95010825419536</v>
      </c>
      <c r="BH196" s="6">
        <v>4.3068894522268701</v>
      </c>
      <c r="BI196" s="6">
        <v>6.2832766425996196</v>
      </c>
      <c r="BJ196">
        <v>409.5</v>
      </c>
      <c r="BK196" s="6">
        <v>2.3782217836118873</v>
      </c>
      <c r="BL196" s="6">
        <v>23.782217836118875</v>
      </c>
      <c r="BM196" s="6">
        <v>237.82217836118875</v>
      </c>
      <c r="BO196" s="8"/>
      <c r="BP196" s="8"/>
    </row>
    <row r="197" spans="1:68" x14ac:dyDescent="0.2">
      <c r="A197">
        <v>196</v>
      </c>
      <c r="B197" t="s">
        <v>51</v>
      </c>
      <c r="C197" t="s">
        <v>313</v>
      </c>
      <c r="D197" t="s">
        <v>53</v>
      </c>
      <c r="E197" s="5">
        <v>0.59</v>
      </c>
      <c r="F197" s="5">
        <v>0.98</v>
      </c>
      <c r="G197" t="s">
        <v>458</v>
      </c>
      <c r="H197" t="s">
        <v>455</v>
      </c>
      <c r="I197" t="s">
        <v>459</v>
      </c>
      <c r="J197" t="s">
        <v>457</v>
      </c>
      <c r="K197">
        <v>-6.8105241999999997</v>
      </c>
      <c r="L197">
        <v>111.9955033</v>
      </c>
      <c r="M197" t="s">
        <v>58</v>
      </c>
      <c r="N197" t="s">
        <v>59</v>
      </c>
      <c r="O197" t="s">
        <v>60</v>
      </c>
      <c r="P197" t="s">
        <v>61</v>
      </c>
      <c r="Q197" t="s">
        <v>71</v>
      </c>
      <c r="R197" t="s">
        <v>63</v>
      </c>
      <c r="S197">
        <v>2013</v>
      </c>
      <c r="T197">
        <v>30</v>
      </c>
      <c r="U197">
        <v>21</v>
      </c>
      <c r="V197">
        <v>2043</v>
      </c>
      <c r="W197">
        <v>10</v>
      </c>
      <c r="X197">
        <v>2033</v>
      </c>
      <c r="Y197" s="8">
        <v>476195020.75366962</v>
      </c>
      <c r="Z197" s="8">
        <v>1.3605572021533419</v>
      </c>
      <c r="AA197" s="8">
        <v>20.801633340436279</v>
      </c>
      <c r="AB197">
        <v>350</v>
      </c>
      <c r="AC197" s="5">
        <v>0.34250000000000003</v>
      </c>
      <c r="AD197" s="5">
        <v>0.71032356416787101</v>
      </c>
      <c r="AE197" s="7">
        <v>2177852.0477386927</v>
      </c>
      <c r="AF197" s="6">
        <v>1.05113631452381</v>
      </c>
      <c r="AG197" s="6">
        <v>60.014224166964603</v>
      </c>
      <c r="AH197" s="6">
        <v>40.830310339314501</v>
      </c>
      <c r="AI197" s="6">
        <v>0.217801095351357</v>
      </c>
      <c r="AJ197" s="6">
        <v>0.22433745514369299</v>
      </c>
      <c r="AK197" s="6">
        <v>5.1712328767123301</v>
      </c>
      <c r="AL197" s="6">
        <v>0.12999999999999901</v>
      </c>
      <c r="AM197" s="6">
        <v>41.191184433594103</v>
      </c>
      <c r="AN197" s="6">
        <v>46.355880671170524</v>
      </c>
      <c r="AO197" s="6">
        <v>62.92</v>
      </c>
      <c r="AP197" s="6">
        <v>21.728815566405899</v>
      </c>
      <c r="AQ197" s="6">
        <v>16.564119328829477</v>
      </c>
      <c r="AR197" s="7">
        <v>1322056</v>
      </c>
      <c r="AS197" s="6">
        <v>53</v>
      </c>
      <c r="AT197" s="6">
        <v>158.24250000000001</v>
      </c>
      <c r="AU197" s="6">
        <v>111.499204716764</v>
      </c>
      <c r="AV197" s="6">
        <v>189.9325</v>
      </c>
      <c r="AW197" s="6">
        <v>141.615051404799</v>
      </c>
      <c r="AX197" s="6">
        <v>13.9030904915166</v>
      </c>
      <c r="AY197" s="7">
        <v>1553.8327966172178</v>
      </c>
      <c r="AZ197" s="7">
        <v>828.71082486251623</v>
      </c>
      <c r="BA197" s="7">
        <v>3029.9739534035748</v>
      </c>
      <c r="BB197" s="7">
        <v>4342.4447222795852</v>
      </c>
      <c r="BC197" s="6">
        <v>15.0384806545343</v>
      </c>
      <c r="BD197" s="6">
        <v>15.007440383301899</v>
      </c>
      <c r="BE197" s="6">
        <v>0.52</v>
      </c>
      <c r="BF197" s="6">
        <v>3.6897406234386301</v>
      </c>
      <c r="BG197" s="6">
        <v>1.9186651241880901</v>
      </c>
      <c r="BH197" s="6">
        <v>4.4026743356862603</v>
      </c>
      <c r="BI197" s="6">
        <v>6.2147935504174203</v>
      </c>
      <c r="BJ197">
        <v>455</v>
      </c>
      <c r="BK197" s="6">
        <v>2.2892193750381824</v>
      </c>
      <c r="BL197" s="6">
        <v>22.892193750381825</v>
      </c>
      <c r="BM197" s="6">
        <v>228.92193750381824</v>
      </c>
      <c r="BO197" s="8"/>
      <c r="BP197" s="8"/>
    </row>
    <row r="198" spans="1:68" x14ac:dyDescent="0.2">
      <c r="A198">
        <v>197</v>
      </c>
      <c r="B198" t="s">
        <v>51</v>
      </c>
      <c r="C198" t="s">
        <v>209</v>
      </c>
      <c r="D198" t="s">
        <v>96</v>
      </c>
      <c r="E198" s="5">
        <v>0.45</v>
      </c>
      <c r="F198" s="5">
        <v>0.52</v>
      </c>
      <c r="G198" t="s">
        <v>252</v>
      </c>
      <c r="H198" t="s">
        <v>253</v>
      </c>
      <c r="I198" t="s">
        <v>254</v>
      </c>
      <c r="J198" t="s">
        <v>255</v>
      </c>
      <c r="K198">
        <v>5.5178499999999998E-2</v>
      </c>
      <c r="L198">
        <v>117.49458869999999</v>
      </c>
      <c r="M198" t="s">
        <v>58</v>
      </c>
      <c r="N198" t="s">
        <v>128</v>
      </c>
      <c r="O198" t="s">
        <v>60</v>
      </c>
      <c r="P198" t="s">
        <v>70</v>
      </c>
      <c r="Q198" t="s">
        <v>71</v>
      </c>
      <c r="R198" t="s">
        <v>63</v>
      </c>
      <c r="S198">
        <v>2019</v>
      </c>
      <c r="T198">
        <v>25</v>
      </c>
      <c r="U198">
        <v>22</v>
      </c>
      <c r="V198">
        <v>2044</v>
      </c>
      <c r="W198">
        <v>10</v>
      </c>
      <c r="X198">
        <v>2034</v>
      </c>
      <c r="Y198" s="8">
        <v>169325441.25170135</v>
      </c>
      <c r="Z198" s="8">
        <v>1.6932544125170135</v>
      </c>
      <c r="AA198" s="8">
        <v>26.995475112621961</v>
      </c>
      <c r="AB198">
        <v>100</v>
      </c>
      <c r="AC198" s="5">
        <v>0.35403846153846102</v>
      </c>
      <c r="AD198" s="5">
        <v>0.78499450686047101</v>
      </c>
      <c r="AE198" s="7">
        <v>687655.18800977257</v>
      </c>
      <c r="AF198" s="6">
        <v>0.91213793247974995</v>
      </c>
      <c r="AG198" s="6">
        <v>55.194051448676397</v>
      </c>
      <c r="AH198" s="6">
        <v>32.988179540756803</v>
      </c>
      <c r="AI198" s="6">
        <v>0.217801095351357</v>
      </c>
      <c r="AJ198" s="6">
        <v>0.18822360370765601</v>
      </c>
      <c r="AK198" s="6">
        <v>5.1712328767123301</v>
      </c>
      <c r="AL198" s="6">
        <v>0.12999999999999901</v>
      </c>
      <c r="AM198" s="6">
        <v>33.318468760086702</v>
      </c>
      <c r="AN198" s="6">
        <v>38.477636021176792</v>
      </c>
      <c r="AO198" s="6">
        <v>57.8</v>
      </c>
      <c r="AP198" s="6">
        <v>24.481531239913295</v>
      </c>
      <c r="AQ198" s="6">
        <v>19.322363978823205</v>
      </c>
      <c r="AR198" s="7">
        <v>2203790</v>
      </c>
      <c r="AS198" s="6">
        <v>53</v>
      </c>
      <c r="AT198" s="6">
        <v>158.24250000000001</v>
      </c>
      <c r="AU198" s="6">
        <v>137.12019288819701</v>
      </c>
      <c r="AV198" s="6">
        <v>189.9325</v>
      </c>
      <c r="AW198" s="6">
        <v>171.82649368668001</v>
      </c>
      <c r="AX198" s="6">
        <v>32.634995891866502</v>
      </c>
      <c r="AY198" s="7">
        <v>490.62156678779434</v>
      </c>
      <c r="AZ198" s="7">
        <v>261.66483562015702</v>
      </c>
      <c r="BA198" s="7">
        <v>956.71205523619892</v>
      </c>
      <c r="BB198" s="7">
        <v>1371.1237386496227</v>
      </c>
      <c r="BC198" s="6">
        <v>15.0384806545343</v>
      </c>
      <c r="BD198" s="6">
        <v>12.598521540422601</v>
      </c>
      <c r="BE198" s="6">
        <v>0.52</v>
      </c>
      <c r="BF198" s="6">
        <v>1.2255286809491599</v>
      </c>
      <c r="BG198" s="6">
        <v>0.63727491409356596</v>
      </c>
      <c r="BH198" s="6">
        <v>1.3177068084390799</v>
      </c>
      <c r="BI198" s="6">
        <v>6.8147632778254499</v>
      </c>
      <c r="BJ198">
        <v>130</v>
      </c>
      <c r="BK198" s="6">
        <v>0.62723638145020766</v>
      </c>
      <c r="BL198" s="6">
        <v>6.2723638145020768</v>
      </c>
      <c r="BM198" s="6">
        <v>62.723638145020772</v>
      </c>
      <c r="BO198" s="8"/>
      <c r="BP198" s="8"/>
    </row>
    <row r="199" spans="1:68" x14ac:dyDescent="0.2">
      <c r="A199">
        <v>198</v>
      </c>
      <c r="B199" t="s">
        <v>51</v>
      </c>
      <c r="C199" t="s">
        <v>209</v>
      </c>
      <c r="D199" t="s">
        <v>96</v>
      </c>
      <c r="E199" s="5">
        <v>0.45</v>
      </c>
      <c r="F199" s="5">
        <v>0.52</v>
      </c>
      <c r="G199" t="s">
        <v>252</v>
      </c>
      <c r="H199" t="s">
        <v>253</v>
      </c>
      <c r="I199" t="s">
        <v>256</v>
      </c>
      <c r="J199" t="s">
        <v>255</v>
      </c>
      <c r="K199">
        <v>5.5178499999999998E-2</v>
      </c>
      <c r="L199">
        <v>117.49458869999999</v>
      </c>
      <c r="M199" t="s">
        <v>58</v>
      </c>
      <c r="N199" t="s">
        <v>128</v>
      </c>
      <c r="O199" t="s">
        <v>60</v>
      </c>
      <c r="P199" t="s">
        <v>70</v>
      </c>
      <c r="Q199" t="s">
        <v>71</v>
      </c>
      <c r="R199" t="s">
        <v>63</v>
      </c>
      <c r="S199">
        <v>2020</v>
      </c>
      <c r="T199">
        <v>25</v>
      </c>
      <c r="U199">
        <v>23</v>
      </c>
      <c r="V199">
        <v>2045</v>
      </c>
      <c r="W199">
        <v>10</v>
      </c>
      <c r="X199">
        <v>2035</v>
      </c>
      <c r="Y199" s="8">
        <v>170528051.61753023</v>
      </c>
      <c r="Z199" s="8">
        <v>1.7052805161753022</v>
      </c>
      <c r="AA199" s="8">
        <v>27.334893878911139</v>
      </c>
      <c r="AB199">
        <v>100</v>
      </c>
      <c r="AC199" s="5">
        <v>0.355961538461538</v>
      </c>
      <c r="AD199" s="5">
        <v>0.78499450686047101</v>
      </c>
      <c r="AE199" s="7">
        <v>687655.18800977257</v>
      </c>
      <c r="AF199" s="6">
        <v>0.90720976027617495</v>
      </c>
      <c r="AG199" s="6">
        <v>55.194051448676397</v>
      </c>
      <c r="AH199" s="6">
        <v>32.8153386554986</v>
      </c>
      <c r="AI199" s="6">
        <v>0.217801095351357</v>
      </c>
      <c r="AJ199" s="6">
        <v>0.18617882143974401</v>
      </c>
      <c r="AK199" s="6">
        <v>5.1712328767123301</v>
      </c>
      <c r="AL199" s="6">
        <v>0.12999999999999901</v>
      </c>
      <c r="AM199" s="6">
        <v>33.144536974941097</v>
      </c>
      <c r="AN199" s="6">
        <v>38.30275035365068</v>
      </c>
      <c r="AO199" s="6">
        <v>57.8</v>
      </c>
      <c r="AP199" s="6">
        <v>24.6554630250589</v>
      </c>
      <c r="AQ199" s="6">
        <v>19.497249646349317</v>
      </c>
      <c r="AR199" s="7">
        <v>2324998</v>
      </c>
      <c r="AS199" s="6">
        <v>53</v>
      </c>
      <c r="AT199" s="6">
        <v>158.24250000000001</v>
      </c>
      <c r="AU199" s="6">
        <v>138.055698530299</v>
      </c>
      <c r="AV199" s="6">
        <v>189.9325</v>
      </c>
      <c r="AW199" s="6">
        <v>172.95072194643501</v>
      </c>
      <c r="AX199" s="6">
        <v>33.279120702596003</v>
      </c>
      <c r="AY199" s="7">
        <v>490.62156678779434</v>
      </c>
      <c r="AZ199" s="7">
        <v>261.66483562015702</v>
      </c>
      <c r="BA199" s="7">
        <v>956.71205523619892</v>
      </c>
      <c r="BB199" s="7">
        <v>1371.1237386496227</v>
      </c>
      <c r="BC199" s="6">
        <v>15.0384806545343</v>
      </c>
      <c r="BD199" s="6">
        <v>12.4627640438502</v>
      </c>
      <c r="BE199" s="6">
        <v>0.52</v>
      </c>
      <c r="BF199" s="6">
        <v>1.2255286809491599</v>
      </c>
      <c r="BG199" s="6">
        <v>0.63727491409356596</v>
      </c>
      <c r="BH199" s="6">
        <v>6.2668269126916201</v>
      </c>
      <c r="BI199" s="6">
        <v>28.9270881451191</v>
      </c>
      <c r="BJ199">
        <v>130</v>
      </c>
      <c r="BK199" s="6">
        <v>0.6238474982670138</v>
      </c>
      <c r="BL199" s="6">
        <v>6.2384749826701382</v>
      </c>
      <c r="BM199" s="6">
        <v>62.38474982670138</v>
      </c>
      <c r="BO199" s="8"/>
      <c r="BP199" s="8"/>
    </row>
    <row r="200" spans="1:68" x14ac:dyDescent="0.2">
      <c r="A200">
        <v>199</v>
      </c>
      <c r="B200" t="s">
        <v>51</v>
      </c>
      <c r="C200" t="s">
        <v>166</v>
      </c>
      <c r="D200" t="s">
        <v>88</v>
      </c>
      <c r="E200" s="5">
        <v>0.35</v>
      </c>
      <c r="F200" s="5">
        <v>0.28000000000000003</v>
      </c>
      <c r="G200" t="s">
        <v>167</v>
      </c>
      <c r="H200" t="s">
        <v>168</v>
      </c>
      <c r="I200" t="s">
        <v>489</v>
      </c>
      <c r="J200" t="s">
        <v>170</v>
      </c>
      <c r="K200">
        <v>-3.9123478</v>
      </c>
      <c r="L200">
        <v>102.27037540000001</v>
      </c>
      <c r="M200" t="s">
        <v>58</v>
      </c>
      <c r="N200" t="s">
        <v>128</v>
      </c>
      <c r="O200" t="s">
        <v>60</v>
      </c>
      <c r="P200" t="s">
        <v>70</v>
      </c>
      <c r="Q200" t="s">
        <v>71</v>
      </c>
      <c r="R200" t="s">
        <v>63</v>
      </c>
      <c r="S200">
        <v>2019</v>
      </c>
      <c r="T200">
        <v>25</v>
      </c>
      <c r="U200">
        <v>22</v>
      </c>
      <c r="V200">
        <v>2044</v>
      </c>
      <c r="W200">
        <v>10</v>
      </c>
      <c r="X200">
        <v>2034</v>
      </c>
      <c r="Y200" s="8">
        <v>126188235.94499712</v>
      </c>
      <c r="Z200" s="8">
        <v>1.2618823594499713</v>
      </c>
      <c r="AA200" s="8">
        <v>26.767156277632143</v>
      </c>
      <c r="AB200">
        <v>100</v>
      </c>
      <c r="AC200" s="5">
        <v>0.35403846153846102</v>
      </c>
      <c r="AD200" s="5">
        <v>0.59</v>
      </c>
      <c r="AE200" s="7">
        <v>516840</v>
      </c>
      <c r="AF200" s="6">
        <v>0.91213793247974995</v>
      </c>
      <c r="AG200" s="6">
        <v>50</v>
      </c>
      <c r="AH200" s="6">
        <v>29.956437810850598</v>
      </c>
      <c r="AI200" s="6">
        <v>0.217801095351357</v>
      </c>
      <c r="AJ200" s="6">
        <v>0.18822360370765601</v>
      </c>
      <c r="AK200" s="6">
        <v>5.1712328767123301</v>
      </c>
      <c r="AL200" s="6">
        <v>0.12999999999999901</v>
      </c>
      <c r="AM200" s="6">
        <v>30.286727030180501</v>
      </c>
      <c r="AN200" s="6">
        <v>35.445894291270577</v>
      </c>
      <c r="AO200" s="6">
        <v>54.56</v>
      </c>
      <c r="AP200" s="6">
        <v>24.273272969819502</v>
      </c>
      <c r="AQ200" s="6">
        <v>19.114105708729426</v>
      </c>
      <c r="AR200" s="7">
        <v>1633786</v>
      </c>
      <c r="AS200" s="6">
        <v>53</v>
      </c>
      <c r="AT200" s="6">
        <v>158.24250000000001</v>
      </c>
      <c r="AU200" s="6">
        <v>140.41524596520901</v>
      </c>
      <c r="AV200" s="6">
        <v>189.9325</v>
      </c>
      <c r="AW200" s="6">
        <v>175.12154676369201</v>
      </c>
      <c r="AX200" s="6">
        <v>38.3701265161328</v>
      </c>
      <c r="AY200" s="7">
        <v>368.75</v>
      </c>
      <c r="AZ200" s="7">
        <v>196.66666666666669</v>
      </c>
      <c r="BA200" s="7">
        <v>719.0625</v>
      </c>
      <c r="BB200" s="7">
        <v>1030.5333333333335</v>
      </c>
      <c r="BC200" s="6">
        <v>15.0384806545343</v>
      </c>
      <c r="BD200" s="6">
        <v>12.598521540422601</v>
      </c>
      <c r="BE200" s="6">
        <v>0.52</v>
      </c>
      <c r="BF200" s="6">
        <v>1.3035573595801699</v>
      </c>
      <c r="BG200" s="6">
        <v>0.67784982698168905</v>
      </c>
      <c r="BH200" s="6">
        <v>2.01120154004114</v>
      </c>
      <c r="BI200" s="6">
        <v>5.5350150091305199</v>
      </c>
      <c r="BJ200">
        <v>130</v>
      </c>
      <c r="BK200" s="6">
        <v>0.47142936902283394</v>
      </c>
      <c r="BL200" s="6">
        <v>4.7142936902283399</v>
      </c>
      <c r="BM200" s="6">
        <v>47.142936902283395</v>
      </c>
      <c r="BO200" s="8"/>
      <c r="BP200" s="8"/>
    </row>
    <row r="201" spans="1:68" x14ac:dyDescent="0.2">
      <c r="A201">
        <v>200</v>
      </c>
      <c r="B201" t="s">
        <v>51</v>
      </c>
      <c r="C201" t="s">
        <v>350</v>
      </c>
      <c r="D201" t="s">
        <v>88</v>
      </c>
      <c r="E201" s="5">
        <v>0.35</v>
      </c>
      <c r="F201" s="5">
        <v>0</v>
      </c>
      <c r="G201" t="s">
        <v>308</v>
      </c>
      <c r="H201" t="s">
        <v>365</v>
      </c>
      <c r="I201" t="s">
        <v>369</v>
      </c>
      <c r="J201" t="s">
        <v>367</v>
      </c>
      <c r="K201">
        <v>0.68932000000000004</v>
      </c>
      <c r="L201">
        <v>101.61906999999999</v>
      </c>
      <c r="M201" t="s">
        <v>58</v>
      </c>
      <c r="N201" t="s">
        <v>69</v>
      </c>
      <c r="O201" t="s">
        <v>69</v>
      </c>
      <c r="P201" t="s">
        <v>70</v>
      </c>
      <c r="Q201" t="s">
        <v>71</v>
      </c>
      <c r="R201" t="s">
        <v>63</v>
      </c>
      <c r="S201">
        <v>2009</v>
      </c>
      <c r="T201">
        <v>30</v>
      </c>
      <c r="U201">
        <v>17</v>
      </c>
      <c r="V201">
        <v>2039</v>
      </c>
      <c r="W201">
        <v>10</v>
      </c>
      <c r="X201">
        <v>2029</v>
      </c>
      <c r="Y201" s="8">
        <v>64621714.943422854</v>
      </c>
      <c r="Z201" s="8">
        <v>1.8463347126692244</v>
      </c>
      <c r="AA201" s="8">
        <v>51.686561229250771</v>
      </c>
      <c r="AB201">
        <v>35</v>
      </c>
      <c r="AC201" s="5">
        <v>0.33480769230769097</v>
      </c>
      <c r="AD201" s="5">
        <v>0.42277691219569102</v>
      </c>
      <c r="AE201" s="7">
        <v>129623.40127919886</v>
      </c>
      <c r="AF201" s="6">
        <v>0.964533746838383</v>
      </c>
      <c r="AG201" s="6">
        <v>55.194051448676397</v>
      </c>
      <c r="AH201" s="6">
        <v>34.825901631097501</v>
      </c>
      <c r="AI201" s="6">
        <v>0.217801095351357</v>
      </c>
      <c r="AJ201" s="6">
        <v>0.210665805261748</v>
      </c>
      <c r="AK201" s="6">
        <v>5.1712328767123301</v>
      </c>
      <c r="AL201" s="6">
        <v>0.12999999999999901</v>
      </c>
      <c r="AM201" s="6">
        <v>35.167795092567097</v>
      </c>
      <c r="AN201" s="6">
        <v>40.337800313071583</v>
      </c>
      <c r="AO201" s="6">
        <v>84.89</v>
      </c>
      <c r="AP201" s="6">
        <v>49.722204907432904</v>
      </c>
      <c r="AQ201" s="6">
        <v>44.552199686928418</v>
      </c>
      <c r="AR201" s="7">
        <v>1254843.825</v>
      </c>
      <c r="AS201" s="6">
        <v>53</v>
      </c>
      <c r="AT201" s="6">
        <v>158.24250000000001</v>
      </c>
      <c r="AU201" s="6">
        <v>127.765136467172</v>
      </c>
      <c r="AV201" s="6">
        <v>189.9325</v>
      </c>
      <c r="AW201" s="6">
        <v>160.584211089132</v>
      </c>
      <c r="AX201" s="6">
        <v>26.468055158726202</v>
      </c>
      <c r="AY201" s="7">
        <v>92.482449542807402</v>
      </c>
      <c r="AZ201" s="7">
        <v>49.323973089497287</v>
      </c>
      <c r="BA201" s="7">
        <v>180.34077660847444</v>
      </c>
      <c r="BB201" s="7">
        <v>258.45761898896581</v>
      </c>
      <c r="BC201" s="6">
        <v>15.0384806545343</v>
      </c>
      <c r="BD201" s="6">
        <v>14.0873483629244</v>
      </c>
      <c r="BE201" s="6">
        <v>0.52</v>
      </c>
      <c r="BF201" s="6">
        <v>1.67058339012449</v>
      </c>
      <c r="BG201" s="6">
        <v>0.86870336286473604</v>
      </c>
      <c r="BH201" s="6">
        <v>12.8695593981404</v>
      </c>
      <c r="BI201" s="6">
        <v>64.8248681603866</v>
      </c>
      <c r="BJ201">
        <v>45.5</v>
      </c>
      <c r="BK201" s="6">
        <v>0.12502614491376093</v>
      </c>
      <c r="BL201" s="6">
        <v>1.2502614491376094</v>
      </c>
      <c r="BM201" s="6">
        <v>12.502614491376093</v>
      </c>
      <c r="BO201" s="8"/>
      <c r="BP201" s="8"/>
    </row>
    <row r="202" spans="1:68" x14ac:dyDescent="0.2">
      <c r="A202">
        <v>201</v>
      </c>
      <c r="B202" t="s">
        <v>51</v>
      </c>
      <c r="C202" t="s">
        <v>289</v>
      </c>
      <c r="D202" t="s">
        <v>88</v>
      </c>
      <c r="E202" s="5">
        <v>0.35</v>
      </c>
      <c r="F202" s="5">
        <v>-0.21</v>
      </c>
      <c r="G202" t="s">
        <v>93</v>
      </c>
      <c r="H202" t="s">
        <v>475</v>
      </c>
      <c r="I202" t="s">
        <v>479</v>
      </c>
      <c r="J202" t="s">
        <v>477</v>
      </c>
      <c r="K202">
        <v>-5.5212073999999998</v>
      </c>
      <c r="L202">
        <v>105.35347729999999</v>
      </c>
      <c r="M202" t="s">
        <v>58</v>
      </c>
      <c r="N202" t="s">
        <v>59</v>
      </c>
      <c r="O202" t="s">
        <v>60</v>
      </c>
      <c r="P202" t="s">
        <v>70</v>
      </c>
      <c r="Q202" t="s">
        <v>71</v>
      </c>
      <c r="R202" t="s">
        <v>63</v>
      </c>
      <c r="S202">
        <v>2007</v>
      </c>
      <c r="T202">
        <v>30</v>
      </c>
      <c r="U202">
        <v>15</v>
      </c>
      <c r="V202">
        <v>2037</v>
      </c>
      <c r="W202">
        <v>10</v>
      </c>
      <c r="X202">
        <v>2027</v>
      </c>
      <c r="Y202" s="8">
        <v>141258674.7889719</v>
      </c>
      <c r="Z202" s="8">
        <v>1.4125867478897189</v>
      </c>
      <c r="AA202" s="8">
        <v>28.1685310600338</v>
      </c>
      <c r="AB202">
        <v>100</v>
      </c>
      <c r="AC202" s="5">
        <v>0.33096153846153797</v>
      </c>
      <c r="AD202" s="5">
        <v>0.58669322733791496</v>
      </c>
      <c r="AE202" s="7">
        <v>513943.26714801352</v>
      </c>
      <c r="AF202" s="6">
        <v>0.975743679439392</v>
      </c>
      <c r="AG202" s="6">
        <v>55.194051448676397</v>
      </c>
      <c r="AH202" s="6">
        <v>35.219099691389502</v>
      </c>
      <c r="AI202" s="6">
        <v>0.217801095351357</v>
      </c>
      <c r="AJ202" s="6">
        <v>0.21563416769032101</v>
      </c>
      <c r="AK202" s="6">
        <v>5.1712328767123301</v>
      </c>
      <c r="AL202" s="6">
        <v>0.12999999999999901</v>
      </c>
      <c r="AM202" s="6">
        <v>35.5634772497109</v>
      </c>
      <c r="AN202" s="6">
        <v>40.735966735792147</v>
      </c>
      <c r="AO202" s="6">
        <v>62.92</v>
      </c>
      <c r="AP202" s="6">
        <v>27.356522750289102</v>
      </c>
      <c r="AQ202" s="6">
        <v>22.184033264207855</v>
      </c>
      <c r="AR202" s="7">
        <v>1618629.179</v>
      </c>
      <c r="AS202" s="6">
        <v>53</v>
      </c>
      <c r="AT202" s="6">
        <v>158.24250000000001</v>
      </c>
      <c r="AU202" s="6">
        <v>125.894125182967</v>
      </c>
      <c r="AV202" s="6">
        <v>189.9325</v>
      </c>
      <c r="AW202" s="6">
        <v>158.335754569622</v>
      </c>
      <c r="AX202" s="6">
        <v>25.2915268515371</v>
      </c>
      <c r="AY202" s="7">
        <v>366.68326708619685</v>
      </c>
      <c r="AZ202" s="7">
        <v>195.56440911263832</v>
      </c>
      <c r="BA202" s="7">
        <v>715.03237081808379</v>
      </c>
      <c r="BB202" s="7">
        <v>1024.7575037502247</v>
      </c>
      <c r="BC202" s="6">
        <v>15.0384806545343</v>
      </c>
      <c r="BD202" s="6">
        <v>14.416672036337401</v>
      </c>
      <c r="BE202" s="6">
        <v>0.52</v>
      </c>
      <c r="BF202" s="6">
        <v>1.8919634438512301</v>
      </c>
      <c r="BG202" s="6">
        <v>0.98382099080263996</v>
      </c>
      <c r="BH202" s="6">
        <v>24.325382115528502</v>
      </c>
      <c r="BI202" s="6">
        <v>42.107398661860202</v>
      </c>
      <c r="BJ202">
        <v>130</v>
      </c>
      <c r="BK202" s="6">
        <v>0.50147689451010513</v>
      </c>
      <c r="BL202" s="6">
        <v>5.0147689451010518</v>
      </c>
      <c r="BM202" s="6">
        <v>50.147689451010521</v>
      </c>
      <c r="BO202" s="8"/>
      <c r="BP202" s="8"/>
    </row>
    <row r="203" spans="1:68" x14ac:dyDescent="0.2">
      <c r="A203">
        <v>202</v>
      </c>
      <c r="B203" t="s">
        <v>51</v>
      </c>
      <c r="C203" t="s">
        <v>272</v>
      </c>
      <c r="D203" t="s">
        <v>151</v>
      </c>
      <c r="E203" s="5">
        <v>0.4</v>
      </c>
      <c r="F203" s="5">
        <v>0.31</v>
      </c>
      <c r="G203" t="s">
        <v>273</v>
      </c>
      <c r="H203" t="s">
        <v>274</v>
      </c>
      <c r="I203" t="s">
        <v>275</v>
      </c>
      <c r="J203" t="s">
        <v>276</v>
      </c>
      <c r="K203">
        <v>-4.0512915999999999</v>
      </c>
      <c r="L203">
        <v>122.6534484</v>
      </c>
      <c r="M203" t="s">
        <v>58</v>
      </c>
      <c r="N203" t="s">
        <v>59</v>
      </c>
      <c r="O203" t="s">
        <v>60</v>
      </c>
      <c r="P203" t="s">
        <v>70</v>
      </c>
      <c r="Q203" t="s">
        <v>71</v>
      </c>
      <c r="R203" t="s">
        <v>63</v>
      </c>
      <c r="S203">
        <v>2019</v>
      </c>
      <c r="T203">
        <v>25</v>
      </c>
      <c r="U203">
        <v>22</v>
      </c>
      <c r="V203">
        <v>2044</v>
      </c>
      <c r="W203">
        <v>10</v>
      </c>
      <c r="X203">
        <v>2034</v>
      </c>
      <c r="Y203" s="8">
        <v>80556642.996348709</v>
      </c>
      <c r="Z203" s="8">
        <v>1.6111328599269741</v>
      </c>
      <c r="AA203" s="8">
        <v>30.574679960808758</v>
      </c>
      <c r="AB203">
        <v>50</v>
      </c>
      <c r="AC203" s="5">
        <v>0.35403846153846102</v>
      </c>
      <c r="AD203" s="5">
        <v>0.65948483401478297</v>
      </c>
      <c r="AE203" s="7">
        <v>288854.35729847493</v>
      </c>
      <c r="AF203" s="6">
        <v>0.91213793247974995</v>
      </c>
      <c r="AG203" s="6">
        <v>56.767961132673399</v>
      </c>
      <c r="AH203" s="6">
        <v>33.903451030610199</v>
      </c>
      <c r="AI203" s="6">
        <v>0.217801095351357</v>
      </c>
      <c r="AJ203" s="6">
        <v>0.18822360370765601</v>
      </c>
      <c r="AK203" s="6">
        <v>5.1712328767123301</v>
      </c>
      <c r="AL203" s="6">
        <v>0.12999999999999901</v>
      </c>
      <c r="AM203" s="6">
        <v>34.233740249940098</v>
      </c>
      <c r="AN203" s="6">
        <v>39.392907511030188</v>
      </c>
      <c r="AO203" s="6">
        <v>61.98</v>
      </c>
      <c r="AP203" s="6">
        <v>27.746259750059899</v>
      </c>
      <c r="AQ203" s="6">
        <v>22.587092488969809</v>
      </c>
      <c r="AR203" s="7">
        <v>2754736.875</v>
      </c>
      <c r="AS203" s="6">
        <v>53</v>
      </c>
      <c r="AT203" s="6">
        <v>158.24250000000001</v>
      </c>
      <c r="AU203" s="6">
        <v>136.12172069391099</v>
      </c>
      <c r="AV203" s="6">
        <v>189.9325</v>
      </c>
      <c r="AW203" s="6">
        <v>170.82802149239399</v>
      </c>
      <c r="AX203" s="6">
        <v>30.896485965989299</v>
      </c>
      <c r="AY203" s="7">
        <v>206.08901062961968</v>
      </c>
      <c r="AZ203" s="7">
        <v>109.91413900246384</v>
      </c>
      <c r="BA203" s="7">
        <v>401.87357072775836</v>
      </c>
      <c r="BB203" s="7">
        <v>575.9500883729105</v>
      </c>
      <c r="BC203" s="6">
        <v>15.0384806545343</v>
      </c>
      <c r="BD203" s="6">
        <v>12.598521540422601</v>
      </c>
      <c r="BE203" s="6">
        <v>0.52</v>
      </c>
      <c r="BF203" s="6">
        <v>1.2823271447878499</v>
      </c>
      <c r="BG203" s="6">
        <v>0.66681011528968603</v>
      </c>
      <c r="BH203" s="6">
        <v>1.2534662563669801</v>
      </c>
      <c r="BI203" s="6">
        <v>3.7503229563988301</v>
      </c>
      <c r="BJ203">
        <v>65</v>
      </c>
      <c r="BK203" s="6">
        <v>0.26347501625399788</v>
      </c>
      <c r="BL203" s="6">
        <v>2.6347501625399787</v>
      </c>
      <c r="BM203" s="6">
        <v>26.347501625399786</v>
      </c>
      <c r="BO203" s="8"/>
      <c r="BP203" s="8"/>
    </row>
    <row r="204" spans="1:68" x14ac:dyDescent="0.2">
      <c r="A204">
        <v>203</v>
      </c>
      <c r="B204" t="s">
        <v>51</v>
      </c>
      <c r="C204" t="s">
        <v>150</v>
      </c>
      <c r="D204" t="s">
        <v>151</v>
      </c>
      <c r="E204" s="5">
        <v>0.4</v>
      </c>
      <c r="F204" s="5">
        <v>0.27</v>
      </c>
      <c r="G204" t="s">
        <v>393</v>
      </c>
      <c r="H204" t="s">
        <v>389</v>
      </c>
      <c r="I204" t="s">
        <v>394</v>
      </c>
      <c r="J204" t="s">
        <v>391</v>
      </c>
      <c r="K204">
        <v>-5.6178809999999997</v>
      </c>
      <c r="L204">
        <v>119.55118950000001</v>
      </c>
      <c r="M204" t="s">
        <v>58</v>
      </c>
      <c r="N204" t="s">
        <v>59</v>
      </c>
      <c r="O204" t="s">
        <v>60</v>
      </c>
      <c r="P204" t="s">
        <v>70</v>
      </c>
      <c r="Q204" t="s">
        <v>71</v>
      </c>
      <c r="R204" t="s">
        <v>63</v>
      </c>
      <c r="S204">
        <v>2018</v>
      </c>
      <c r="T204">
        <v>25</v>
      </c>
      <c r="U204">
        <v>21</v>
      </c>
      <c r="V204">
        <v>2043</v>
      </c>
      <c r="W204">
        <v>10</v>
      </c>
      <c r="X204">
        <v>2033</v>
      </c>
      <c r="Y204" s="8">
        <v>210781442.81273118</v>
      </c>
      <c r="Z204" s="8">
        <v>1.5613440208350458</v>
      </c>
      <c r="AA204" s="8">
        <v>29.468874496426245</v>
      </c>
      <c r="AB204">
        <v>135</v>
      </c>
      <c r="AC204" s="5">
        <v>0.352115384615384</v>
      </c>
      <c r="AD204" s="5">
        <v>0.65948483401478297</v>
      </c>
      <c r="AE204" s="7">
        <v>779906.76470588229</v>
      </c>
      <c r="AF204" s="6">
        <v>0.91711994106246297</v>
      </c>
      <c r="AG204" s="6">
        <v>56.767961132673399</v>
      </c>
      <c r="AH204" s="6">
        <v>34.083205300321701</v>
      </c>
      <c r="AI204" s="6">
        <v>0.217801095351357</v>
      </c>
      <c r="AJ204" s="6">
        <v>0.19030225833873499</v>
      </c>
      <c r="AK204" s="6">
        <v>5.1712328767123301</v>
      </c>
      <c r="AL204" s="6">
        <v>0.12999999999999901</v>
      </c>
      <c r="AM204" s="6">
        <v>34.414597433855</v>
      </c>
      <c r="AN204" s="6">
        <v>39.57474043537276</v>
      </c>
      <c r="AO204" s="6">
        <v>61.3</v>
      </c>
      <c r="AP204" s="6">
        <v>26.885402566144997</v>
      </c>
      <c r="AQ204" s="6">
        <v>21.725259564627237</v>
      </c>
      <c r="AR204" s="7">
        <v>2611125</v>
      </c>
      <c r="AS204" s="6">
        <v>53</v>
      </c>
      <c r="AT204" s="6">
        <v>158.24250000000001</v>
      </c>
      <c r="AU204" s="6">
        <v>135.186215051809</v>
      </c>
      <c r="AV204" s="6">
        <v>189.9325</v>
      </c>
      <c r="AW204" s="6">
        <v>169.70379323263899</v>
      </c>
      <c r="AX204" s="6">
        <v>30.264534524400201</v>
      </c>
      <c r="AY204" s="7">
        <v>556.44032869997307</v>
      </c>
      <c r="AZ204" s="7">
        <v>296.76817530665232</v>
      </c>
      <c r="BA204" s="7">
        <v>1085.0586409649475</v>
      </c>
      <c r="BB204" s="7">
        <v>1555.0652386068582</v>
      </c>
      <c r="BC204" s="6">
        <v>15.0384806545343</v>
      </c>
      <c r="BD204" s="6">
        <v>12.736509481336499</v>
      </c>
      <c r="BE204" s="6">
        <v>0.52</v>
      </c>
      <c r="BF204" s="6">
        <v>2.4282670487286802</v>
      </c>
      <c r="BG204" s="6">
        <v>1.26269886533891</v>
      </c>
      <c r="BH204" s="6">
        <v>1.7361447615647001</v>
      </c>
      <c r="BI204" s="6">
        <v>3.8924897030528798</v>
      </c>
      <c r="BJ204">
        <v>175.5</v>
      </c>
      <c r="BK204" s="6">
        <v>0.71526804608127503</v>
      </c>
      <c r="BL204" s="6">
        <v>7.1526804608127499</v>
      </c>
      <c r="BM204" s="6">
        <v>71.526804608127492</v>
      </c>
      <c r="BO204" s="8"/>
      <c r="BP204" s="8"/>
    </row>
    <row r="205" spans="1:68" x14ac:dyDescent="0.2">
      <c r="A205">
        <v>204</v>
      </c>
      <c r="B205" t="s">
        <v>51</v>
      </c>
      <c r="C205" t="s">
        <v>150</v>
      </c>
      <c r="D205" t="s">
        <v>151</v>
      </c>
      <c r="E205" s="5">
        <v>0.4</v>
      </c>
      <c r="F205" s="5">
        <v>0.27</v>
      </c>
      <c r="G205" t="s">
        <v>393</v>
      </c>
      <c r="H205" t="s">
        <v>389</v>
      </c>
      <c r="I205" t="s">
        <v>395</v>
      </c>
      <c r="J205" t="s">
        <v>391</v>
      </c>
      <c r="K205">
        <v>-5.6178809999999997</v>
      </c>
      <c r="L205">
        <v>119.55118950000001</v>
      </c>
      <c r="M205" t="s">
        <v>58</v>
      </c>
      <c r="N205" t="s">
        <v>59</v>
      </c>
      <c r="O205" t="s">
        <v>60</v>
      </c>
      <c r="P205" t="s">
        <v>70</v>
      </c>
      <c r="Q205" t="s">
        <v>71</v>
      </c>
      <c r="R205" t="s">
        <v>63</v>
      </c>
      <c r="S205">
        <v>2018</v>
      </c>
      <c r="T205">
        <v>25</v>
      </c>
      <c r="U205">
        <v>21</v>
      </c>
      <c r="V205">
        <v>2043</v>
      </c>
      <c r="W205">
        <v>10</v>
      </c>
      <c r="X205">
        <v>2033</v>
      </c>
      <c r="Y205" s="8">
        <v>210781442.81273118</v>
      </c>
      <c r="Z205" s="8">
        <v>1.5613440208350458</v>
      </c>
      <c r="AA205" s="8">
        <v>29.468874496426245</v>
      </c>
      <c r="AB205">
        <v>135</v>
      </c>
      <c r="AC205" s="5">
        <v>0.352115384615384</v>
      </c>
      <c r="AD205" s="5">
        <v>0.65948483401478297</v>
      </c>
      <c r="AE205" s="7">
        <v>779906.76470588229</v>
      </c>
      <c r="AF205" s="6">
        <v>0.91711994106246297</v>
      </c>
      <c r="AG205" s="6">
        <v>56.767961132673399</v>
      </c>
      <c r="AH205" s="6">
        <v>34.083205300321701</v>
      </c>
      <c r="AI205" s="6">
        <v>0.217801095351357</v>
      </c>
      <c r="AJ205" s="6">
        <v>0.19030225833873499</v>
      </c>
      <c r="AK205" s="6">
        <v>5.1712328767123301</v>
      </c>
      <c r="AL205" s="6">
        <v>0.12999999999999901</v>
      </c>
      <c r="AM205" s="6">
        <v>34.414597433855</v>
      </c>
      <c r="AN205" s="6">
        <v>39.57474043537276</v>
      </c>
      <c r="AO205" s="6">
        <v>61.3</v>
      </c>
      <c r="AP205" s="6">
        <v>26.885402566144997</v>
      </c>
      <c r="AQ205" s="6">
        <v>21.725259564627237</v>
      </c>
      <c r="AR205" s="7">
        <v>2611125</v>
      </c>
      <c r="AS205" s="6">
        <v>53</v>
      </c>
      <c r="AT205" s="6">
        <v>158.24250000000001</v>
      </c>
      <c r="AU205" s="6">
        <v>135.186215051809</v>
      </c>
      <c r="AV205" s="6">
        <v>189.9325</v>
      </c>
      <c r="AW205" s="6">
        <v>169.70379323263899</v>
      </c>
      <c r="AX205" s="6">
        <v>30.264534524400201</v>
      </c>
      <c r="AY205" s="7">
        <v>556.44032869997307</v>
      </c>
      <c r="AZ205" s="7">
        <v>296.76817530665232</v>
      </c>
      <c r="BA205" s="7">
        <v>1085.0586409649475</v>
      </c>
      <c r="BB205" s="7">
        <v>1555.0652386068582</v>
      </c>
      <c r="BC205" s="6">
        <v>15.0384806545343</v>
      </c>
      <c r="BD205" s="6">
        <v>12.736509481336499</v>
      </c>
      <c r="BE205" s="6">
        <v>0.52</v>
      </c>
      <c r="BF205" s="6">
        <v>2.4282670487286802</v>
      </c>
      <c r="BG205" s="6">
        <v>1.26269886533891</v>
      </c>
      <c r="BH205" s="6">
        <v>9.0509839788354807</v>
      </c>
      <c r="BI205" s="6">
        <v>17.894850620574299</v>
      </c>
      <c r="BJ205">
        <v>175.5</v>
      </c>
      <c r="BK205" s="6">
        <v>0.71526804608127503</v>
      </c>
      <c r="BL205" s="6">
        <v>7.1526804608127499</v>
      </c>
      <c r="BM205" s="6">
        <v>71.526804608127492</v>
      </c>
      <c r="BO205" s="8"/>
      <c r="BP205" s="8"/>
    </row>
    <row r="206" spans="1:68" x14ac:dyDescent="0.2">
      <c r="A206">
        <v>205</v>
      </c>
      <c r="B206" t="s">
        <v>51</v>
      </c>
      <c r="C206" t="s">
        <v>407</v>
      </c>
      <c r="D206" t="s">
        <v>88</v>
      </c>
      <c r="E206" s="5">
        <v>0.35</v>
      </c>
      <c r="F206" s="5">
        <v>-0.11</v>
      </c>
      <c r="G206" t="s">
        <v>408</v>
      </c>
      <c r="H206" t="s">
        <v>409</v>
      </c>
      <c r="I206" t="s">
        <v>410</v>
      </c>
      <c r="J206" t="s">
        <v>411</v>
      </c>
      <c r="K206">
        <v>-1.0068999999999999</v>
      </c>
      <c r="L206">
        <v>103.0821</v>
      </c>
      <c r="M206" t="s">
        <v>58</v>
      </c>
      <c r="N206" t="s">
        <v>69</v>
      </c>
      <c r="O206" t="s">
        <v>69</v>
      </c>
      <c r="P206" t="s">
        <v>70</v>
      </c>
      <c r="Q206" t="s">
        <v>71</v>
      </c>
      <c r="R206" t="s">
        <v>63</v>
      </c>
      <c r="S206">
        <v>1994</v>
      </c>
      <c r="T206">
        <v>30</v>
      </c>
      <c r="U206">
        <v>2</v>
      </c>
      <c r="V206">
        <v>2024</v>
      </c>
      <c r="W206">
        <v>2</v>
      </c>
      <c r="X206">
        <v>2022</v>
      </c>
      <c r="Y206" s="8">
        <v>7087547.0630929591</v>
      </c>
      <c r="Z206" s="8">
        <v>0.19155532602953942</v>
      </c>
      <c r="AA206" s="8">
        <v>24.501874550339547</v>
      </c>
      <c r="AB206">
        <v>37</v>
      </c>
      <c r="AC206" s="5">
        <v>0.30596153846153801</v>
      </c>
      <c r="AD206" s="5">
        <v>0.42277691219569102</v>
      </c>
      <c r="AE206" s="7">
        <v>137030.45278086737</v>
      </c>
      <c r="AF206" s="6">
        <v>1.05547889903662</v>
      </c>
      <c r="AG206" s="6">
        <v>55.194051448676397</v>
      </c>
      <c r="AH206" s="6">
        <v>38.016112884293101</v>
      </c>
      <c r="AI206" s="6">
        <v>0.217801095351357</v>
      </c>
      <c r="AJ206" s="6">
        <v>0.25267554098112999</v>
      </c>
      <c r="AK206" s="6">
        <v>5.1712328767123301</v>
      </c>
      <c r="AL206" s="6">
        <v>0.12999999999999901</v>
      </c>
      <c r="AM206" s="6">
        <v>38.378173870648702</v>
      </c>
      <c r="AN206" s="6">
        <v>43.570021301986557</v>
      </c>
      <c r="AO206" s="6">
        <v>64.13</v>
      </c>
      <c r="AP206" s="6">
        <v>25.751826129351294</v>
      </c>
      <c r="AQ206" s="6">
        <v>20.559978698013438</v>
      </c>
      <c r="AR206" s="7">
        <v>1025298.767</v>
      </c>
      <c r="AS206" s="6">
        <v>53</v>
      </c>
      <c r="AT206" s="6">
        <v>158.24250000000001</v>
      </c>
      <c r="AU206" s="6">
        <v>113.73255183563499</v>
      </c>
      <c r="AV206" s="6">
        <v>189.9325</v>
      </c>
      <c r="AW206" s="6">
        <v>143.72078719280901</v>
      </c>
      <c r="AX206" s="6">
        <v>18.0638185003484</v>
      </c>
      <c r="AY206" s="7">
        <v>97.767160945253551</v>
      </c>
      <c r="AZ206" s="7">
        <v>52.142485837468563</v>
      </c>
      <c r="BA206" s="7">
        <v>190.64596384324443</v>
      </c>
      <c r="BB206" s="7">
        <v>273.2266257883353</v>
      </c>
      <c r="BC206" s="6">
        <v>15.0384806545343</v>
      </c>
      <c r="BD206" s="6">
        <v>16.8688917167587</v>
      </c>
      <c r="BE206" s="6">
        <v>0.52</v>
      </c>
      <c r="BF206" s="6">
        <v>1.26337444254835</v>
      </c>
      <c r="BG206" s="6">
        <v>0.65695471012514195</v>
      </c>
      <c r="BH206" s="6">
        <v>14.9308814859407</v>
      </c>
      <c r="BI206" s="6">
        <v>56.681349897058197</v>
      </c>
      <c r="BJ206">
        <v>48.1</v>
      </c>
      <c r="BK206" s="6">
        <v>0.14463275143563945</v>
      </c>
      <c r="BL206" s="6">
        <v>0.28926550287127889</v>
      </c>
      <c r="BM206" s="6">
        <v>2.892655028712789</v>
      </c>
      <c r="BO206" s="8"/>
      <c r="BP206" s="8"/>
    </row>
    <row r="207" spans="1:68" x14ac:dyDescent="0.2">
      <c r="A207">
        <v>206</v>
      </c>
      <c r="B207" t="s">
        <v>51</v>
      </c>
      <c r="C207" t="s">
        <v>407</v>
      </c>
      <c r="D207" t="s">
        <v>88</v>
      </c>
      <c r="E207" s="5">
        <v>0.35</v>
      </c>
      <c r="F207" s="5">
        <v>-0.11</v>
      </c>
      <c r="G207" t="s">
        <v>408</v>
      </c>
      <c r="H207" t="s">
        <v>409</v>
      </c>
      <c r="I207" t="s">
        <v>412</v>
      </c>
      <c r="J207" t="s">
        <v>411</v>
      </c>
      <c r="K207">
        <v>-1.0068999999999999</v>
      </c>
      <c r="L207">
        <v>103.0821</v>
      </c>
      <c r="M207" t="s">
        <v>58</v>
      </c>
      <c r="N207" t="s">
        <v>69</v>
      </c>
      <c r="O207" t="s">
        <v>69</v>
      </c>
      <c r="P207" t="s">
        <v>70</v>
      </c>
      <c r="Q207" t="s">
        <v>71</v>
      </c>
      <c r="R207" t="s">
        <v>63</v>
      </c>
      <c r="S207">
        <v>1994</v>
      </c>
      <c r="T207">
        <v>30</v>
      </c>
      <c r="U207">
        <v>2</v>
      </c>
      <c r="V207">
        <v>2024</v>
      </c>
      <c r="W207">
        <v>2</v>
      </c>
      <c r="X207">
        <v>2022</v>
      </c>
      <c r="Y207" s="8">
        <v>7087547.0630929591</v>
      </c>
      <c r="Z207" s="8">
        <v>0.19155532602953942</v>
      </c>
      <c r="AA207" s="8">
        <v>24.501874550339547</v>
      </c>
      <c r="AB207">
        <v>37</v>
      </c>
      <c r="AC207" s="5">
        <v>0.30596153846153801</v>
      </c>
      <c r="AD207" s="5">
        <v>0.42277691219569102</v>
      </c>
      <c r="AE207" s="7">
        <v>137030.45278086737</v>
      </c>
      <c r="AF207" s="6">
        <v>1.05547889903662</v>
      </c>
      <c r="AG207" s="6">
        <v>55.194051448676397</v>
      </c>
      <c r="AH207" s="6">
        <v>38.016112884293101</v>
      </c>
      <c r="AI207" s="6">
        <v>0.217801095351357</v>
      </c>
      <c r="AJ207" s="6">
        <v>0.25267554098112999</v>
      </c>
      <c r="AK207" s="6">
        <v>5.1712328767123301</v>
      </c>
      <c r="AL207" s="6">
        <v>0.12999999999999901</v>
      </c>
      <c r="AM207" s="6">
        <v>38.378173870648702</v>
      </c>
      <c r="AN207" s="6">
        <v>43.570021301986557</v>
      </c>
      <c r="AO207" s="6">
        <v>64.13</v>
      </c>
      <c r="AP207" s="6">
        <v>25.751826129351294</v>
      </c>
      <c r="AQ207" s="6">
        <v>20.559978698013438</v>
      </c>
      <c r="AR207" s="7">
        <v>1025298.767</v>
      </c>
      <c r="AS207" s="6">
        <v>53</v>
      </c>
      <c r="AT207" s="6">
        <v>158.24250000000001</v>
      </c>
      <c r="AU207" s="6">
        <v>113.73255183563499</v>
      </c>
      <c r="AV207" s="6">
        <v>189.9325</v>
      </c>
      <c r="AW207" s="6">
        <v>143.72078719280901</v>
      </c>
      <c r="AX207" s="6">
        <v>18.0638185003484</v>
      </c>
      <c r="AY207" s="7">
        <v>97.767160945253551</v>
      </c>
      <c r="AZ207" s="7">
        <v>52.142485837468563</v>
      </c>
      <c r="BA207" s="7">
        <v>190.64596384324443</v>
      </c>
      <c r="BB207" s="7">
        <v>273.2266257883353</v>
      </c>
      <c r="BC207" s="6">
        <v>15.0384806545343</v>
      </c>
      <c r="BD207" s="6">
        <v>16.8688917167587</v>
      </c>
      <c r="BE207" s="6">
        <v>0.52</v>
      </c>
      <c r="BF207" s="6">
        <v>1.26337444254835</v>
      </c>
      <c r="BG207" s="6">
        <v>0.65695471012514195</v>
      </c>
      <c r="BH207" s="6">
        <v>14.9308814859407</v>
      </c>
      <c r="BI207" s="6">
        <v>56.681349897058197</v>
      </c>
      <c r="BJ207">
        <v>48.1</v>
      </c>
      <c r="BK207" s="6">
        <v>0.14463275143563945</v>
      </c>
      <c r="BL207" s="6">
        <v>0.28926550287127889</v>
      </c>
      <c r="BM207" s="6">
        <v>2.892655028712789</v>
      </c>
      <c r="BO207" s="8"/>
      <c r="BP207" s="8"/>
    </row>
    <row r="208" spans="1:68" x14ac:dyDescent="0.2">
      <c r="A208">
        <v>207</v>
      </c>
      <c r="B208" t="s">
        <v>51</v>
      </c>
      <c r="C208" t="s">
        <v>272</v>
      </c>
      <c r="D208" t="s">
        <v>151</v>
      </c>
      <c r="E208" s="5">
        <v>0.4</v>
      </c>
      <c r="F208" s="5">
        <v>0.31</v>
      </c>
      <c r="G208" t="s">
        <v>273</v>
      </c>
      <c r="H208" t="s">
        <v>274</v>
      </c>
      <c r="I208" t="s">
        <v>277</v>
      </c>
      <c r="J208" t="s">
        <v>276</v>
      </c>
      <c r="K208">
        <v>-4.0512915999999999</v>
      </c>
      <c r="L208">
        <v>122.6534484</v>
      </c>
      <c r="M208" t="s">
        <v>58</v>
      </c>
      <c r="N208" t="s">
        <v>59</v>
      </c>
      <c r="O208" t="s">
        <v>60</v>
      </c>
      <c r="P208" t="s">
        <v>70</v>
      </c>
      <c r="Q208" t="s">
        <v>71</v>
      </c>
      <c r="R208" t="s">
        <v>63</v>
      </c>
      <c r="S208">
        <v>2019</v>
      </c>
      <c r="T208">
        <v>25</v>
      </c>
      <c r="U208">
        <v>22</v>
      </c>
      <c r="V208">
        <v>2044</v>
      </c>
      <c r="W208">
        <v>10</v>
      </c>
      <c r="X208">
        <v>2034</v>
      </c>
      <c r="Y208" s="8">
        <v>80556642.996348709</v>
      </c>
      <c r="Z208" s="8">
        <v>1.6111328599269741</v>
      </c>
      <c r="AA208" s="8">
        <v>30.574679960808758</v>
      </c>
      <c r="AB208">
        <v>50</v>
      </c>
      <c r="AC208" s="5">
        <v>0.35403846153846102</v>
      </c>
      <c r="AD208" s="5">
        <v>0.65948483401478297</v>
      </c>
      <c r="AE208" s="7">
        <v>288854.35729847493</v>
      </c>
      <c r="AF208" s="6">
        <v>0.91213793247974995</v>
      </c>
      <c r="AG208" s="6">
        <v>56.767961132673399</v>
      </c>
      <c r="AH208" s="6">
        <v>33.903451030610199</v>
      </c>
      <c r="AI208" s="6">
        <v>0.217801095351357</v>
      </c>
      <c r="AJ208" s="6">
        <v>0.18822360370765601</v>
      </c>
      <c r="AK208" s="6">
        <v>5.1712328767123301</v>
      </c>
      <c r="AL208" s="6">
        <v>0.12999999999999901</v>
      </c>
      <c r="AM208" s="6">
        <v>34.233740249940098</v>
      </c>
      <c r="AN208" s="6">
        <v>39.392907511030188</v>
      </c>
      <c r="AO208" s="6">
        <v>61.98</v>
      </c>
      <c r="AP208" s="6">
        <v>27.746259750059899</v>
      </c>
      <c r="AQ208" s="6">
        <v>22.587092488969809</v>
      </c>
      <c r="AR208" s="7">
        <v>2754736.875</v>
      </c>
      <c r="AS208" s="6">
        <v>53</v>
      </c>
      <c r="AT208" s="6">
        <v>158.24250000000001</v>
      </c>
      <c r="AU208" s="6">
        <v>136.12172069391099</v>
      </c>
      <c r="AV208" s="6">
        <v>189.9325</v>
      </c>
      <c r="AW208" s="6">
        <v>170.82802149239399</v>
      </c>
      <c r="AX208" s="6">
        <v>30.896485965989299</v>
      </c>
      <c r="AY208" s="7">
        <v>206.08901062961968</v>
      </c>
      <c r="AZ208" s="7">
        <v>109.91413900246384</v>
      </c>
      <c r="BA208" s="7">
        <v>401.87357072775836</v>
      </c>
      <c r="BB208" s="7">
        <v>575.9500883729105</v>
      </c>
      <c r="BC208" s="6">
        <v>15.0384806545343</v>
      </c>
      <c r="BD208" s="6">
        <v>12.598521540422601</v>
      </c>
      <c r="BE208" s="6">
        <v>0.52</v>
      </c>
      <c r="BF208" s="6">
        <v>1.2823271447878499</v>
      </c>
      <c r="BG208" s="6">
        <v>0.66681011528968603</v>
      </c>
      <c r="BH208" s="6">
        <v>1.2534662563669801</v>
      </c>
      <c r="BI208" s="6">
        <v>3.7503229563988301</v>
      </c>
      <c r="BJ208">
        <v>65</v>
      </c>
      <c r="BK208" s="6">
        <v>0.26347501625399788</v>
      </c>
      <c r="BL208" s="6">
        <v>2.6347501625399787</v>
      </c>
      <c r="BM208" s="6">
        <v>26.347501625399786</v>
      </c>
      <c r="BO208" s="8"/>
      <c r="BP208" s="8"/>
    </row>
    <row r="209" spans="1:68" x14ac:dyDescent="0.2">
      <c r="A209">
        <v>208</v>
      </c>
      <c r="B209" t="s">
        <v>51</v>
      </c>
      <c r="C209" t="s">
        <v>228</v>
      </c>
      <c r="D209" t="s">
        <v>96</v>
      </c>
      <c r="E209" s="5">
        <v>0.45</v>
      </c>
      <c r="F209" s="5">
        <v>0.15</v>
      </c>
      <c r="G209" t="s">
        <v>345</v>
      </c>
      <c r="H209" t="s">
        <v>346</v>
      </c>
      <c r="I209" t="s">
        <v>347</v>
      </c>
      <c r="J209" t="s">
        <v>348</v>
      </c>
      <c r="K209">
        <v>5.7979999999999997E-2</v>
      </c>
      <c r="L209">
        <v>109.20362</v>
      </c>
      <c r="M209" t="s">
        <v>58</v>
      </c>
      <c r="N209" t="s">
        <v>59</v>
      </c>
      <c r="O209" t="s">
        <v>60</v>
      </c>
      <c r="P209" t="s">
        <v>70</v>
      </c>
      <c r="Q209" t="s">
        <v>71</v>
      </c>
      <c r="R209" t="s">
        <v>63</v>
      </c>
      <c r="S209">
        <v>2018</v>
      </c>
      <c r="T209">
        <v>25</v>
      </c>
      <c r="U209">
        <v>21</v>
      </c>
      <c r="V209">
        <v>2043</v>
      </c>
      <c r="W209">
        <v>10</v>
      </c>
      <c r="X209">
        <v>2033</v>
      </c>
      <c r="Y209" s="8">
        <v>96088767.37921752</v>
      </c>
      <c r="Z209" s="8">
        <v>1.9217753475843504</v>
      </c>
      <c r="AA209" s="8">
        <v>30.472336649468918</v>
      </c>
      <c r="AB209">
        <v>50</v>
      </c>
      <c r="AC209" s="5">
        <v>0.352115384615384</v>
      </c>
      <c r="AD209" s="5">
        <v>0.78499450686047101</v>
      </c>
      <c r="AE209" s="7">
        <v>343827.59400488628</v>
      </c>
      <c r="AF209" s="6">
        <v>0.91711994106246297</v>
      </c>
      <c r="AG209" s="6">
        <v>55.194051448676397</v>
      </c>
      <c r="AH209" s="6">
        <v>33.162910149664803</v>
      </c>
      <c r="AI209" s="6">
        <v>0.217801095351357</v>
      </c>
      <c r="AJ209" s="6">
        <v>0.19030225833873499</v>
      </c>
      <c r="AK209" s="6">
        <v>5.1712328767123301</v>
      </c>
      <c r="AL209" s="6">
        <v>0.12999999999999901</v>
      </c>
      <c r="AM209" s="6">
        <v>33.494302283198103</v>
      </c>
      <c r="AN209" s="6">
        <v>38.654445284715862</v>
      </c>
      <c r="AO209" s="6">
        <v>61.3</v>
      </c>
      <c r="AP209" s="6">
        <v>27.805697716801895</v>
      </c>
      <c r="AQ209" s="6">
        <v>22.645554715284135</v>
      </c>
      <c r="AR209" s="7">
        <v>2088900</v>
      </c>
      <c r="AS209" s="6">
        <v>53</v>
      </c>
      <c r="AT209" s="6">
        <v>158.24250000000001</v>
      </c>
      <c r="AU209" s="6">
        <v>136.184687246094</v>
      </c>
      <c r="AV209" s="6">
        <v>189.9325</v>
      </c>
      <c r="AW209" s="6">
        <v>170.70226542692501</v>
      </c>
      <c r="AX209" s="6">
        <v>31.996038541826199</v>
      </c>
      <c r="AY209" s="7">
        <v>245.31078339389717</v>
      </c>
      <c r="AZ209" s="7">
        <v>130.83241781007851</v>
      </c>
      <c r="BA209" s="7">
        <v>478.35602761809946</v>
      </c>
      <c r="BB209" s="7">
        <v>685.56186932481137</v>
      </c>
      <c r="BC209" s="6">
        <v>15.0384806545343</v>
      </c>
      <c r="BD209" s="6">
        <v>12.736509481336499</v>
      </c>
      <c r="BE209" s="6">
        <v>0.52</v>
      </c>
      <c r="BF209" s="6">
        <v>1.6276645627308299</v>
      </c>
      <c r="BG209" s="6">
        <v>0.846385572620034</v>
      </c>
      <c r="BH209" s="6">
        <v>10.1543036650534</v>
      </c>
      <c r="BI209" s="6">
        <v>36.137468947871099</v>
      </c>
      <c r="BJ209">
        <v>65</v>
      </c>
      <c r="BK209" s="6">
        <v>0.31533114274940971</v>
      </c>
      <c r="BL209" s="6">
        <v>3.153311427494097</v>
      </c>
      <c r="BM209" s="6">
        <v>31.533114274940971</v>
      </c>
      <c r="BO209" s="8"/>
      <c r="BP209" s="8"/>
    </row>
    <row r="210" spans="1:68" x14ac:dyDescent="0.2">
      <c r="A210">
        <v>209</v>
      </c>
      <c r="B210" t="s">
        <v>51</v>
      </c>
      <c r="C210" t="s">
        <v>272</v>
      </c>
      <c r="D210" t="s">
        <v>151</v>
      </c>
      <c r="E210" s="5">
        <v>0.4</v>
      </c>
      <c r="F210" s="5">
        <v>0.31</v>
      </c>
      <c r="G210" t="s">
        <v>557</v>
      </c>
      <c r="H210" t="s">
        <v>558</v>
      </c>
      <c r="I210" t="s">
        <v>565</v>
      </c>
      <c r="J210" t="s">
        <v>560</v>
      </c>
      <c r="K210">
        <v>-3.8282792720000001</v>
      </c>
      <c r="L210">
        <v>122.4662306</v>
      </c>
      <c r="M210" t="s">
        <v>58</v>
      </c>
      <c r="N210" t="s">
        <v>69</v>
      </c>
      <c r="O210" t="s">
        <v>69</v>
      </c>
      <c r="P210" t="s">
        <v>70</v>
      </c>
      <c r="Q210" t="s">
        <v>71</v>
      </c>
      <c r="R210" t="s">
        <v>63</v>
      </c>
      <c r="S210">
        <v>2021</v>
      </c>
      <c r="T210">
        <v>25</v>
      </c>
      <c r="U210">
        <v>24</v>
      </c>
      <c r="V210">
        <v>2046</v>
      </c>
      <c r="W210">
        <v>10</v>
      </c>
      <c r="X210">
        <v>2036</v>
      </c>
      <c r="Y210" s="8">
        <v>276836398.52491736</v>
      </c>
      <c r="Z210" s="8">
        <v>2.0506399890734617</v>
      </c>
      <c r="AA210" s="8">
        <v>39.33805775716143</v>
      </c>
      <c r="AB210">
        <v>135</v>
      </c>
      <c r="AC210" s="5">
        <v>0.35788461538461502</v>
      </c>
      <c r="AD210" s="5">
        <v>0.65948483401478297</v>
      </c>
      <c r="AE210" s="7">
        <v>779906.76470588229</v>
      </c>
      <c r="AF210" s="6">
        <v>0.90233455646330596</v>
      </c>
      <c r="AG210" s="6">
        <v>56.767961132673399</v>
      </c>
      <c r="AH210" s="6">
        <v>33.5497439219996</v>
      </c>
      <c r="AI210" s="6">
        <v>0.217801095351357</v>
      </c>
      <c r="AJ210" s="6">
        <v>0.184167179564244</v>
      </c>
      <c r="AK210" s="6">
        <v>5.1712328767123301</v>
      </c>
      <c r="AL210" s="6">
        <v>0.12999999999999901</v>
      </c>
      <c r="AM210" s="6">
        <v>33.8778631606217</v>
      </c>
      <c r="AN210" s="6">
        <v>39.035143978276167</v>
      </c>
      <c r="AO210" s="6">
        <v>69.23</v>
      </c>
      <c r="AP210" s="6">
        <v>35.352136839378304</v>
      </c>
      <c r="AQ210" s="6">
        <v>30.194856021723837</v>
      </c>
      <c r="AR210" s="7">
        <v>2828544.4810000001</v>
      </c>
      <c r="AS210" s="6">
        <v>53</v>
      </c>
      <c r="AT210" s="6">
        <v>158.24250000000001</v>
      </c>
      <c r="AU210" s="6">
        <v>137.99273197811601</v>
      </c>
      <c r="AV210" s="6">
        <v>189.9325</v>
      </c>
      <c r="AW210" s="6">
        <v>173.07647801190399</v>
      </c>
      <c r="AX210" s="6">
        <v>32.175782709679901</v>
      </c>
      <c r="AY210" s="7">
        <v>556.44032869997307</v>
      </c>
      <c r="AZ210" s="7">
        <v>296.76817530665232</v>
      </c>
      <c r="BA210" s="7">
        <v>1085.0586409649475</v>
      </c>
      <c r="BB210" s="7">
        <v>1555.0652386068582</v>
      </c>
      <c r="BC210" s="6">
        <v>15.0384806545343</v>
      </c>
      <c r="BD210" s="6">
        <v>12.329189176962499</v>
      </c>
      <c r="BE210" s="6">
        <v>0.57248062015503798</v>
      </c>
      <c r="BF210" s="6">
        <v>1.26019741886173</v>
      </c>
      <c r="BG210" s="6">
        <v>0.72143859986774705</v>
      </c>
      <c r="BH210" s="6">
        <v>1.2537924750952301</v>
      </c>
      <c r="BI210" s="6">
        <v>3.87749859532207</v>
      </c>
      <c r="BJ210">
        <v>175.5</v>
      </c>
      <c r="BK210" s="6">
        <v>0.7037368246136142</v>
      </c>
      <c r="BL210" s="6">
        <v>7.0373682461361415</v>
      </c>
      <c r="BM210" s="6">
        <v>70.373682461361412</v>
      </c>
      <c r="BO210" s="8"/>
      <c r="BP210" s="8"/>
    </row>
    <row r="211" spans="1:68" x14ac:dyDescent="0.2">
      <c r="A211">
        <v>210</v>
      </c>
      <c r="B211" t="s">
        <v>51</v>
      </c>
      <c r="C211" t="s">
        <v>95</v>
      </c>
      <c r="D211" t="s">
        <v>96</v>
      </c>
      <c r="E211" s="5">
        <v>0.45</v>
      </c>
      <c r="F211" s="5">
        <v>-0.09</v>
      </c>
      <c r="G211" t="s">
        <v>444</v>
      </c>
      <c r="H211" t="s">
        <v>445</v>
      </c>
      <c r="I211" t="s">
        <v>448</v>
      </c>
      <c r="J211" t="s">
        <v>447</v>
      </c>
      <c r="K211">
        <v>-2.2080000000000002</v>
      </c>
      <c r="L211">
        <v>115.511</v>
      </c>
      <c r="M211" t="s">
        <v>58</v>
      </c>
      <c r="N211" t="s">
        <v>69</v>
      </c>
      <c r="O211" t="s">
        <v>69</v>
      </c>
      <c r="P211" t="s">
        <v>70</v>
      </c>
      <c r="Q211" t="s">
        <v>80</v>
      </c>
      <c r="R211" t="s">
        <v>63</v>
      </c>
      <c r="S211">
        <v>2013</v>
      </c>
      <c r="T211">
        <v>30</v>
      </c>
      <c r="U211">
        <v>21</v>
      </c>
      <c r="V211">
        <v>2043</v>
      </c>
      <c r="W211">
        <v>10</v>
      </c>
      <c r="X211">
        <v>2033</v>
      </c>
      <c r="Y211" s="8">
        <v>94301091.989607528</v>
      </c>
      <c r="Z211" s="8">
        <v>3.1433697329869177</v>
      </c>
      <c r="AA211" s="8">
        <v>52.013625174851818</v>
      </c>
      <c r="AB211">
        <v>30</v>
      </c>
      <c r="AC211" s="5">
        <v>0.378529411764705</v>
      </c>
      <c r="AD211" s="5">
        <v>0.78499450686047101</v>
      </c>
      <c r="AE211" s="7">
        <v>206296.55640293178</v>
      </c>
      <c r="AF211" s="6">
        <v>0.87883555641934197</v>
      </c>
      <c r="AG211" s="6">
        <v>55.194051448676397</v>
      </c>
      <c r="AH211" s="6">
        <v>30.9318779648526</v>
      </c>
      <c r="AI211" s="6">
        <v>0.217801095351357</v>
      </c>
      <c r="AJ211" s="6">
        <v>0.19669881321941099</v>
      </c>
      <c r="AK211" s="6">
        <v>4.7031963470319598</v>
      </c>
      <c r="AL211" s="6">
        <v>0.12</v>
      </c>
      <c r="AM211" s="6">
        <v>31.245531904802402</v>
      </c>
      <c r="AN211" s="6">
        <v>35.951773125103969</v>
      </c>
      <c r="AO211" s="6">
        <v>76.84</v>
      </c>
      <c r="AP211" s="6">
        <v>45.594468095197598</v>
      </c>
      <c r="AQ211" s="6">
        <v>40.888226874896034</v>
      </c>
      <c r="AR211" s="7">
        <v>1586467</v>
      </c>
      <c r="AS211" s="6">
        <v>53</v>
      </c>
      <c r="AT211" s="6">
        <v>158.24250000000001</v>
      </c>
      <c r="AU211" s="6">
        <v>144.74898337951299</v>
      </c>
      <c r="AV211" s="6">
        <v>189.9325</v>
      </c>
      <c r="AW211" s="6">
        <v>180.75505689477799</v>
      </c>
      <c r="AX211" s="6">
        <v>39.171063160672901</v>
      </c>
      <c r="AY211" s="7">
        <v>147.18647003633831</v>
      </c>
      <c r="AZ211" s="7">
        <v>78.499450686047098</v>
      </c>
      <c r="BA211" s="7">
        <v>287.01361657085971</v>
      </c>
      <c r="BB211" s="7">
        <v>411.33712159488681</v>
      </c>
      <c r="BC211" s="6">
        <v>15.0384806545343</v>
      </c>
      <c r="BD211" s="6">
        <v>13.0730011494817</v>
      </c>
      <c r="BE211" s="6">
        <v>0.57248062015503798</v>
      </c>
      <c r="BF211" s="6">
        <v>1.2219777990651</v>
      </c>
      <c r="BG211" s="6">
        <v>0.69955860822447902</v>
      </c>
      <c r="BH211" s="6">
        <v>13.8990880085966</v>
      </c>
      <c r="BI211" s="6">
        <v>41.185727307538798</v>
      </c>
      <c r="BJ211">
        <v>39</v>
      </c>
      <c r="BK211" s="6">
        <v>0.18130074893376472</v>
      </c>
      <c r="BL211" s="6">
        <v>1.8130074893376471</v>
      </c>
      <c r="BM211" s="6">
        <v>18.13007489337647</v>
      </c>
      <c r="BO211" s="8"/>
      <c r="BP211" s="8"/>
    </row>
    <row r="212" spans="1:68" x14ac:dyDescent="0.2">
      <c r="A212">
        <v>211</v>
      </c>
      <c r="B212" t="s">
        <v>51</v>
      </c>
      <c r="C212" t="s">
        <v>228</v>
      </c>
      <c r="D212" t="s">
        <v>96</v>
      </c>
      <c r="E212" s="5">
        <v>0.45</v>
      </c>
      <c r="F212" s="5">
        <v>0.15</v>
      </c>
      <c r="G212" t="s">
        <v>278</v>
      </c>
      <c r="H212" t="s">
        <v>279</v>
      </c>
      <c r="I212" t="s">
        <v>584</v>
      </c>
      <c r="J212" t="s">
        <v>281</v>
      </c>
      <c r="K212">
        <v>-2.3661823000000002</v>
      </c>
      <c r="L212">
        <v>110.1572717</v>
      </c>
      <c r="M212" t="s">
        <v>58</v>
      </c>
      <c r="N212" t="s">
        <v>69</v>
      </c>
      <c r="O212" t="s">
        <v>69</v>
      </c>
      <c r="P212" t="s">
        <v>70</v>
      </c>
      <c r="Q212" t="s">
        <v>71</v>
      </c>
      <c r="R212" t="s">
        <v>63</v>
      </c>
      <c r="S212">
        <v>2021</v>
      </c>
      <c r="T212">
        <v>25</v>
      </c>
      <c r="U212">
        <v>24</v>
      </c>
      <c r="V212">
        <v>2046</v>
      </c>
      <c r="W212">
        <v>10</v>
      </c>
      <c r="X212">
        <v>2036</v>
      </c>
      <c r="Y212" s="8">
        <v>342350377.63622832</v>
      </c>
      <c r="Z212" s="8">
        <v>4.2793797204528543</v>
      </c>
      <c r="AA212" s="8">
        <v>68.967186697409105</v>
      </c>
      <c r="AB212">
        <v>80</v>
      </c>
      <c r="AC212" s="5">
        <v>0.35788461538461502</v>
      </c>
      <c r="AD212" s="5">
        <v>0.78499450686047101</v>
      </c>
      <c r="AE212" s="7">
        <v>550124.15040781803</v>
      </c>
      <c r="AF212" s="6">
        <v>0.90233455646330596</v>
      </c>
      <c r="AG212" s="6">
        <v>55.194051448676397</v>
      </c>
      <c r="AH212" s="6">
        <v>32.6443570013071</v>
      </c>
      <c r="AI212" s="6">
        <v>0.217801095351357</v>
      </c>
      <c r="AJ212" s="6">
        <v>0.184167179564244</v>
      </c>
      <c r="AK212" s="6">
        <v>5.1712328767123301</v>
      </c>
      <c r="AL212" s="6">
        <v>0.12999999999999901</v>
      </c>
      <c r="AM212" s="6">
        <v>32.9724762399293</v>
      </c>
      <c r="AN212" s="6">
        <v>38.129757057583674</v>
      </c>
      <c r="AO212" s="6">
        <v>95.06</v>
      </c>
      <c r="AP212" s="6">
        <v>62.087523760070702</v>
      </c>
      <c r="AQ212" s="6">
        <v>56.930242942416328</v>
      </c>
      <c r="AR212" s="7">
        <v>2452873</v>
      </c>
      <c r="AS212" s="6">
        <v>53</v>
      </c>
      <c r="AT212" s="6">
        <v>158.24250000000001</v>
      </c>
      <c r="AU212" s="6">
        <v>138.99120417240201</v>
      </c>
      <c r="AV212" s="6">
        <v>189.9325</v>
      </c>
      <c r="AW212" s="6">
        <v>174.07495020619001</v>
      </c>
      <c r="AX212" s="6">
        <v>33.928475916224897</v>
      </c>
      <c r="AY212" s="7">
        <v>392.49725343023545</v>
      </c>
      <c r="AZ212" s="7">
        <v>209.33186849612559</v>
      </c>
      <c r="BA212" s="7">
        <v>765.36964418895911</v>
      </c>
      <c r="BB212" s="7">
        <v>1096.8989909196982</v>
      </c>
      <c r="BC212" s="6">
        <v>15.0384806545343</v>
      </c>
      <c r="BD212" s="6">
        <v>12.329189176962499</v>
      </c>
      <c r="BE212" s="6">
        <v>0.52</v>
      </c>
      <c r="BF212" s="6">
        <v>0.80679554012471999</v>
      </c>
      <c r="BG212" s="6">
        <v>0.41953368086485399</v>
      </c>
      <c r="BH212" s="6">
        <v>1.8115413229945301</v>
      </c>
      <c r="BI212" s="6">
        <v>6.1911196449375803</v>
      </c>
      <c r="BJ212">
        <v>104</v>
      </c>
      <c r="BK212" s="6">
        <v>0.49639603125799159</v>
      </c>
      <c r="BL212" s="6">
        <v>4.9639603125799159</v>
      </c>
      <c r="BM212" s="6">
        <v>49.639603125799155</v>
      </c>
      <c r="BO212" s="8"/>
      <c r="BP212" s="8"/>
    </row>
  </sheetData>
  <sheetProtection formatCells="0" formatColumns="0" formatRows="0" insertColumns="0" insertRows="0" sort="0" autoFilter="0" pivotTables="0"/>
  <autoFilter ref="A1:BM212" xr:uid="{00000000-0001-0000-0100-000000000000}">
    <sortState xmlns:xlrd2="http://schemas.microsoft.com/office/spreadsheetml/2017/richdata2" ref="A2:BM212">
      <sortCondition ref="A1:A212"/>
    </sortState>
  </autoFilter>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5ADC4-B4F4-FC48-963B-AE40542F6665}">
  <sheetPr codeName="Sheet3"/>
  <dimension ref="A1:BL213"/>
  <sheetViews>
    <sheetView workbookViewId="0">
      <selection activeCell="A2" sqref="A2:XFD2"/>
    </sheetView>
  </sheetViews>
  <sheetFormatPr baseColWidth="10" defaultRowHeight="16" x14ac:dyDescent="0.2"/>
  <cols>
    <col min="5" max="5" width="32.1640625" customWidth="1"/>
    <col min="6" max="6" width="37.33203125" customWidth="1"/>
    <col min="7" max="10" width="10.83203125" hidden="1" customWidth="1"/>
    <col min="11" max="12" width="0" hidden="1" customWidth="1"/>
    <col min="13" max="15" width="10.83203125" hidden="1" customWidth="1"/>
    <col min="16" max="16" width="0" hidden="1" customWidth="1"/>
    <col min="17" max="20" width="10.83203125" hidden="1" customWidth="1"/>
    <col min="21" max="21" width="10.83203125" style="12"/>
    <col min="22" max="25" width="10.83203125" style="5" hidden="1" customWidth="1"/>
    <col min="26" max="32" width="10.83203125" style="6" hidden="1" customWidth="1"/>
    <col min="33" max="34" width="10.83203125" style="6" customWidth="1"/>
    <col min="35" max="35" width="10.83203125" style="10"/>
    <col min="36" max="36" width="0" style="6" hidden="1" customWidth="1"/>
    <col min="37" max="37" width="11" style="6" hidden="1" customWidth="1"/>
    <col min="38" max="38" width="11" style="10" bestFit="1" customWidth="1"/>
    <col min="39" max="40" width="13" style="7" hidden="1" customWidth="1"/>
    <col min="41" max="47" width="11" style="6" hidden="1" customWidth="1"/>
    <col min="48" max="50" width="11" style="10" customWidth="1"/>
    <col min="51" max="51" width="10.83203125" style="11" customWidth="1"/>
    <col min="52" max="52" width="17.83203125" style="11" customWidth="1"/>
    <col min="53" max="53" width="14.5" style="6" hidden="1" customWidth="1"/>
    <col min="54" max="54" width="15.1640625" style="10" customWidth="1"/>
    <col min="56" max="57" width="18.6640625" bestFit="1" customWidth="1"/>
    <col min="62" max="62" width="11.5" bestFit="1" customWidth="1"/>
    <col min="63" max="63" width="14.1640625" customWidth="1"/>
    <col min="64" max="64" width="11.5" bestFit="1" customWidth="1"/>
  </cols>
  <sheetData>
    <row r="1" spans="1:64" ht="21" customHeight="1" x14ac:dyDescent="0.2">
      <c r="A1" t="s">
        <v>648</v>
      </c>
      <c r="B1" t="s">
        <v>0</v>
      </c>
      <c r="C1" t="s">
        <v>1</v>
      </c>
      <c r="D1" t="s">
        <v>2</v>
      </c>
      <c r="E1" t="s">
        <v>3</v>
      </c>
      <c r="F1" t="s">
        <v>4</v>
      </c>
      <c r="G1" t="s">
        <v>5</v>
      </c>
      <c r="H1" t="s">
        <v>644</v>
      </c>
      <c r="I1" t="s">
        <v>6</v>
      </c>
      <c r="J1" t="s">
        <v>7</v>
      </c>
      <c r="K1" t="s">
        <v>8</v>
      </c>
      <c r="L1" t="s">
        <v>9</v>
      </c>
      <c r="M1" t="s">
        <v>10</v>
      </c>
      <c r="N1" t="s">
        <v>11</v>
      </c>
      <c r="O1" t="s">
        <v>12</v>
      </c>
      <c r="P1" t="s">
        <v>13</v>
      </c>
      <c r="Q1" t="s">
        <v>14</v>
      </c>
      <c r="R1" t="s">
        <v>15</v>
      </c>
      <c r="S1" t="s">
        <v>16</v>
      </c>
      <c r="T1" t="s">
        <v>17</v>
      </c>
      <c r="U1" s="12" t="s">
        <v>18</v>
      </c>
      <c r="V1" s="5" t="s">
        <v>19</v>
      </c>
      <c r="W1" s="5" t="s">
        <v>20</v>
      </c>
      <c r="X1" s="5" t="s">
        <v>21</v>
      </c>
      <c r="Y1" s="5" t="s">
        <v>22</v>
      </c>
      <c r="Z1" s="6" t="s">
        <v>23</v>
      </c>
      <c r="AA1" s="6" t="s">
        <v>24</v>
      </c>
      <c r="AB1" s="6" t="s">
        <v>25</v>
      </c>
      <c r="AC1" s="6" t="s">
        <v>26</v>
      </c>
      <c r="AD1" s="6" t="s">
        <v>27</v>
      </c>
      <c r="AE1" s="6" t="s">
        <v>28</v>
      </c>
      <c r="AF1" s="6" t="s">
        <v>29</v>
      </c>
      <c r="AG1" s="6" t="s">
        <v>30</v>
      </c>
      <c r="AH1" s="6" t="s">
        <v>31</v>
      </c>
      <c r="AI1" s="11" t="s">
        <v>32</v>
      </c>
      <c r="AJ1" s="6" t="s">
        <v>33</v>
      </c>
      <c r="AK1" s="6" t="s">
        <v>34</v>
      </c>
      <c r="AL1" s="10" t="s">
        <v>35</v>
      </c>
      <c r="AM1" s="7" t="s">
        <v>36</v>
      </c>
      <c r="AN1" s="7" t="s">
        <v>638</v>
      </c>
      <c r="AO1" s="6" t="s">
        <v>37</v>
      </c>
      <c r="AP1" s="6" t="s">
        <v>38</v>
      </c>
      <c r="AQ1" s="6" t="s">
        <v>39</v>
      </c>
      <c r="AR1" s="6" t="s">
        <v>40</v>
      </c>
      <c r="AS1" s="6" t="s">
        <v>41</v>
      </c>
      <c r="AT1" s="6" t="s">
        <v>42</v>
      </c>
      <c r="AU1" s="6" t="s">
        <v>43</v>
      </c>
      <c r="AV1" s="10" t="s">
        <v>44</v>
      </c>
      <c r="AW1" s="10" t="s">
        <v>45</v>
      </c>
      <c r="AX1" s="10" t="s">
        <v>46</v>
      </c>
      <c r="AY1" s="11" t="s">
        <v>47</v>
      </c>
      <c r="AZ1" s="9" t="s">
        <v>48</v>
      </c>
      <c r="BA1" s="6" t="s">
        <v>49</v>
      </c>
      <c r="BB1" s="10" t="s">
        <v>50</v>
      </c>
      <c r="BD1" s="11" t="s">
        <v>32</v>
      </c>
      <c r="BE1" s="11" t="s">
        <v>32</v>
      </c>
      <c r="BF1" s="10" t="s">
        <v>35</v>
      </c>
      <c r="BG1" s="10" t="s">
        <v>44</v>
      </c>
      <c r="BH1" s="10" t="s">
        <v>45</v>
      </c>
      <c r="BI1" s="10" t="s">
        <v>46</v>
      </c>
      <c r="BJ1" s="11" t="s">
        <v>47</v>
      </c>
      <c r="BK1" s="9" t="s">
        <v>48</v>
      </c>
      <c r="BL1" s="10" t="s">
        <v>50</v>
      </c>
    </row>
    <row r="2" spans="1:64" ht="21" customHeight="1" x14ac:dyDescent="0.2">
      <c r="U2" s="12">
        <f>SUM(U3:U213)</f>
        <v>39821.599999999999</v>
      </c>
      <c r="AI2" s="11"/>
      <c r="AZ2" s="9"/>
      <c r="BD2" s="13">
        <f>SUM(BD3:BD213)/SUM($U$3:$U$213)</f>
        <v>63.754272138324396</v>
      </c>
      <c r="BE2" s="13">
        <f>SUM(BE3:BE213)/SUM($U$3:$U$213)</f>
        <v>14.73504034884845</v>
      </c>
      <c r="BF2" s="13">
        <f t="shared" ref="BF2:BL2" si="0">SUM(BF3:BF213)/SUM($U$3:$U$213)</f>
        <v>42.089301523859618</v>
      </c>
      <c r="BG2" s="13">
        <f t="shared" si="0"/>
        <v>1.7452047538510154</v>
      </c>
      <c r="BH2" s="13">
        <f t="shared" si="0"/>
        <v>7.8111702782758039</v>
      </c>
      <c r="BI2" s="13">
        <f t="shared" si="0"/>
        <v>0.21780109535135714</v>
      </c>
      <c r="BJ2" s="13">
        <f t="shared" si="0"/>
        <v>535.74583964481565</v>
      </c>
      <c r="BK2" s="13">
        <f t="shared" si="0"/>
        <v>18.639523677098364</v>
      </c>
      <c r="BL2" s="13">
        <f t="shared" si="0"/>
        <v>125.03417513827353</v>
      </c>
    </row>
    <row r="3" spans="1:64" x14ac:dyDescent="0.2">
      <c r="A3">
        <v>172</v>
      </c>
      <c r="B3" t="s">
        <v>51</v>
      </c>
      <c r="C3" t="s">
        <v>52</v>
      </c>
      <c r="D3" t="s">
        <v>53</v>
      </c>
      <c r="E3" t="s">
        <v>54</v>
      </c>
      <c r="F3" t="s">
        <v>55</v>
      </c>
      <c r="G3" t="s">
        <v>56</v>
      </c>
      <c r="H3" t="s">
        <v>56</v>
      </c>
      <c r="I3" t="s">
        <v>57</v>
      </c>
      <c r="J3" t="s">
        <v>58</v>
      </c>
      <c r="K3" t="s">
        <v>59</v>
      </c>
      <c r="L3" t="s">
        <v>60</v>
      </c>
      <c r="M3" t="s">
        <v>61</v>
      </c>
      <c r="N3" t="s">
        <v>62</v>
      </c>
      <c r="O3" t="s">
        <v>63</v>
      </c>
      <c r="P3">
        <v>2015</v>
      </c>
      <c r="Q3">
        <v>23</v>
      </c>
      <c r="R3">
        <v>-7.6859422999999998</v>
      </c>
      <c r="S3">
        <v>109.13755999999999</v>
      </c>
      <c r="T3">
        <v>30</v>
      </c>
      <c r="U3" s="12">
        <v>660</v>
      </c>
      <c r="V3" s="5">
        <v>0.35708333333333298</v>
      </c>
      <c r="W3" s="5">
        <v>0.81072524760434705</v>
      </c>
      <c r="X3" s="5">
        <v>0.5</v>
      </c>
      <c r="Y3" s="5">
        <v>0.59</v>
      </c>
      <c r="Z3" s="6">
        <v>0.929689168079044</v>
      </c>
      <c r="AA3" s="6">
        <v>55.194051448676397</v>
      </c>
      <c r="AB3" s="6">
        <v>36.197450696498699</v>
      </c>
      <c r="AC3" s="6">
        <v>0.217801095351357</v>
      </c>
      <c r="AD3" s="6">
        <v>0.22319033210244299</v>
      </c>
      <c r="AE3" s="6">
        <v>15.0384806545343</v>
      </c>
      <c r="AF3" s="6">
        <v>14.6602596090272</v>
      </c>
      <c r="AG3" s="6">
        <v>4.7031963470319598</v>
      </c>
      <c r="AH3" s="6">
        <v>0.12</v>
      </c>
      <c r="AI3" s="10">
        <v>56.37</v>
      </c>
      <c r="AJ3" s="6">
        <f t="shared" ref="AJ3:AJ66" si="1">AI3-AL3</f>
        <v>19.846489808292695</v>
      </c>
      <c r="AK3" s="6">
        <f t="shared" ref="AK3:AK66" si="2">AI3-AL3-AG3</f>
        <v>15.143293461260736</v>
      </c>
      <c r="AL3" s="10">
        <v>36.523510191707302</v>
      </c>
      <c r="AM3" s="7">
        <v>1317260</v>
      </c>
      <c r="AN3" s="9">
        <v>53</v>
      </c>
      <c r="AO3" s="6">
        <v>158.24250000000001</v>
      </c>
      <c r="AP3" s="6">
        <v>131.289292289917</v>
      </c>
      <c r="AQ3" s="6">
        <v>189.9325</v>
      </c>
      <c r="AR3" s="6">
        <v>165.30264013478001</v>
      </c>
      <c r="AS3" s="6">
        <v>25.8983793840682</v>
      </c>
      <c r="AT3" s="6">
        <v>0.47</v>
      </c>
      <c r="AU3" s="6">
        <v>2.5687263808850802</v>
      </c>
      <c r="AV3" s="10">
        <v>1.20730139901598</v>
      </c>
      <c r="AW3" s="10">
        <v>5.0727737033298101</v>
      </c>
      <c r="AX3" s="10">
        <v>6.4498206249023804</v>
      </c>
      <c r="AY3" s="11">
        <v>858</v>
      </c>
      <c r="AZ3" s="10">
        <v>12.248230799987159</v>
      </c>
      <c r="BA3" s="6">
        <v>28.720120508594501</v>
      </c>
      <c r="BB3" s="10">
        <v>287.20120508594499</v>
      </c>
      <c r="BD3" s="8">
        <f>AI3*$U3</f>
        <v>37204.199999999997</v>
      </c>
      <c r="BE3" s="8">
        <f>AF3*$U3</f>
        <v>9675.7713419579522</v>
      </c>
      <c r="BF3" s="8">
        <f>(AL3+AG3)*$U3</f>
        <v>27209.626315567915</v>
      </c>
      <c r="BG3" s="8">
        <f>AV3*$U3</f>
        <v>796.81892335054681</v>
      </c>
      <c r="BH3" s="8">
        <f>AW3*$U3</f>
        <v>3348.0306441976745</v>
      </c>
      <c r="BI3" s="8">
        <f>AC3*$U3</f>
        <v>143.74872293189563</v>
      </c>
      <c r="BJ3" s="8">
        <f>AY3*$U3</f>
        <v>566280</v>
      </c>
      <c r="BK3" s="8">
        <f>AZ3*$U3</f>
        <v>8083.8323279915248</v>
      </c>
      <c r="BL3" s="8">
        <f>BB3*$U3</f>
        <v>189552.79535672368</v>
      </c>
    </row>
    <row r="4" spans="1:64" x14ac:dyDescent="0.2">
      <c r="A4">
        <v>61</v>
      </c>
      <c r="B4" t="s">
        <v>51</v>
      </c>
      <c r="C4" t="s">
        <v>64</v>
      </c>
      <c r="D4" t="s">
        <v>64</v>
      </c>
      <c r="E4" t="s">
        <v>65</v>
      </c>
      <c r="F4" t="s">
        <v>66</v>
      </c>
      <c r="G4" t="s">
        <v>67</v>
      </c>
      <c r="H4" t="s">
        <v>67</v>
      </c>
      <c r="I4" t="s">
        <v>68</v>
      </c>
      <c r="J4" t="s">
        <v>58</v>
      </c>
      <c r="K4" t="s">
        <v>69</v>
      </c>
      <c r="L4" t="s">
        <v>69</v>
      </c>
      <c r="M4" t="s">
        <v>70</v>
      </c>
      <c r="N4" t="s">
        <v>71</v>
      </c>
      <c r="O4" t="s">
        <v>63</v>
      </c>
      <c r="P4">
        <v>1998</v>
      </c>
      <c r="Q4">
        <v>6</v>
      </c>
      <c r="R4">
        <v>-4.8277520000000003</v>
      </c>
      <c r="S4">
        <v>136.83908199999999</v>
      </c>
      <c r="T4">
        <v>30</v>
      </c>
      <c r="U4" s="12">
        <v>65</v>
      </c>
      <c r="V4" s="5">
        <v>0.31365384615384601</v>
      </c>
      <c r="W4" s="5">
        <v>0.65948483401478297</v>
      </c>
      <c r="X4" s="5">
        <v>0.03</v>
      </c>
      <c r="Y4" s="5">
        <v>0.03</v>
      </c>
      <c r="Z4" s="6">
        <v>1.0295909934567</v>
      </c>
      <c r="AA4" s="6">
        <v>36.948605547453901</v>
      </c>
      <c r="AB4" s="6">
        <v>25.189429207696801</v>
      </c>
      <c r="AC4" s="6">
        <v>0.217801095351357</v>
      </c>
      <c r="AD4" s="6">
        <v>0.24032166135517799</v>
      </c>
      <c r="AE4" s="6">
        <v>15.0384806545343</v>
      </c>
      <c r="AF4" s="6">
        <v>16.0516196113687</v>
      </c>
      <c r="AG4" s="6">
        <v>5.1712328767123301</v>
      </c>
      <c r="AH4" s="6">
        <v>0.12999999999999901</v>
      </c>
      <c r="AI4" s="10">
        <v>138.4645553</v>
      </c>
      <c r="AJ4" s="6">
        <f t="shared" si="1"/>
        <v>112.9188091897682</v>
      </c>
      <c r="AK4" s="6">
        <f t="shared" si="2"/>
        <v>107.74757631305587</v>
      </c>
      <c r="AL4" s="10">
        <v>25.5457461102318</v>
      </c>
      <c r="AM4" s="7">
        <v>2330224</v>
      </c>
      <c r="AN4" s="9">
        <v>53</v>
      </c>
      <c r="AO4" s="6">
        <v>158.24250000000001</v>
      </c>
      <c r="AP4" s="6">
        <v>129.04929853844101</v>
      </c>
      <c r="AQ4" s="6">
        <v>189.9325</v>
      </c>
      <c r="AR4" s="6">
        <v>159.792424366224</v>
      </c>
      <c r="AS4" s="6">
        <v>38.803486036439701</v>
      </c>
      <c r="AT4" s="6">
        <v>0.52</v>
      </c>
      <c r="AU4" s="6">
        <v>0.80750745898564902</v>
      </c>
      <c r="AV4" s="10">
        <v>0.41990387867253798</v>
      </c>
      <c r="AW4" s="10">
        <v>3.9950041052148202</v>
      </c>
      <c r="AX4" s="10">
        <v>6.8456530205046704</v>
      </c>
      <c r="AY4" s="11">
        <v>84.5</v>
      </c>
      <c r="AZ4" s="10">
        <v>3.7435293484081322</v>
      </c>
      <c r="BA4" s="6">
        <v>0.82545902112331504</v>
      </c>
      <c r="BB4" s="10">
        <v>8.2545902112331504</v>
      </c>
      <c r="BD4" s="8">
        <f t="shared" ref="BD4:BD67" si="3">AI4*$U4</f>
        <v>9000.1960944999992</v>
      </c>
      <c r="BE4" s="8">
        <f t="shared" ref="BE4:BE67" si="4">AF4*$U4</f>
        <v>1043.3552747389656</v>
      </c>
      <c r="BF4" s="8">
        <f t="shared" ref="BF4:BF67" si="5">(AL4+AG4)*$U4</f>
        <v>1996.6036341513686</v>
      </c>
      <c r="BG4" s="8">
        <f t="shared" ref="BG4:BG67" si="6">AV4*$U4</f>
        <v>27.293752113714969</v>
      </c>
      <c r="BH4" s="8">
        <f t="shared" ref="BH4:BH67" si="7">AW4*$U4</f>
        <v>259.6752668389633</v>
      </c>
      <c r="BI4" s="8">
        <f t="shared" ref="BI4:BI67" si="8">AC4*$U4</f>
        <v>14.157071197838205</v>
      </c>
      <c r="BJ4" s="8">
        <f t="shared" ref="BJ4:BJ67" si="9">AY4*$U4</f>
        <v>5492.5</v>
      </c>
      <c r="BK4" s="8">
        <f t="shared" ref="BK4:BK67" si="10">AZ4*$U4</f>
        <v>243.32940764652861</v>
      </c>
      <c r="BL4" s="8">
        <f t="shared" ref="BL4:BL67" si="11">BB4*$U4</f>
        <v>536.54836373015473</v>
      </c>
    </row>
    <row r="5" spans="1:64" x14ac:dyDescent="0.2">
      <c r="A5">
        <v>62</v>
      </c>
      <c r="B5" t="s">
        <v>51</v>
      </c>
      <c r="C5" t="s">
        <v>64</v>
      </c>
      <c r="D5" t="s">
        <v>64</v>
      </c>
      <c r="E5" t="s">
        <v>65</v>
      </c>
      <c r="F5" t="s">
        <v>66</v>
      </c>
      <c r="G5" t="s">
        <v>72</v>
      </c>
      <c r="H5" t="s">
        <v>72</v>
      </c>
      <c r="I5" t="s">
        <v>68</v>
      </c>
      <c r="J5" t="s">
        <v>58</v>
      </c>
      <c r="K5" t="s">
        <v>69</v>
      </c>
      <c r="L5" t="s">
        <v>69</v>
      </c>
      <c r="M5" t="s">
        <v>70</v>
      </c>
      <c r="N5" t="s">
        <v>71</v>
      </c>
      <c r="O5" t="s">
        <v>63</v>
      </c>
      <c r="P5">
        <v>1998</v>
      </c>
      <c r="Q5">
        <v>6</v>
      </c>
      <c r="R5">
        <v>-4.8277520000000003</v>
      </c>
      <c r="S5">
        <v>136.83908199999999</v>
      </c>
      <c r="T5">
        <v>30</v>
      </c>
      <c r="U5" s="12">
        <v>65</v>
      </c>
      <c r="V5" s="5">
        <v>0.31365384615384601</v>
      </c>
      <c r="W5" s="5">
        <v>0.65948483401478297</v>
      </c>
      <c r="X5" s="5">
        <v>0.03</v>
      </c>
      <c r="Y5" s="5">
        <v>0.03</v>
      </c>
      <c r="Z5" s="6">
        <v>1.0295909934567</v>
      </c>
      <c r="AA5" s="6">
        <v>36.948605547453901</v>
      </c>
      <c r="AB5" s="6">
        <v>25.189429207696801</v>
      </c>
      <c r="AC5" s="6">
        <v>0.217801095351357</v>
      </c>
      <c r="AD5" s="6">
        <v>0.24032166135517799</v>
      </c>
      <c r="AE5" s="6">
        <v>15.0384806545343</v>
      </c>
      <c r="AF5" s="6">
        <v>16.0516196113687</v>
      </c>
      <c r="AG5" s="6">
        <v>5.1712328767123301</v>
      </c>
      <c r="AH5" s="6">
        <v>0.12999999999999901</v>
      </c>
      <c r="AI5" s="10">
        <v>138.4645553</v>
      </c>
      <c r="AJ5" s="6">
        <f t="shared" si="1"/>
        <v>112.9188091897682</v>
      </c>
      <c r="AK5" s="6">
        <f t="shared" si="2"/>
        <v>107.74757631305587</v>
      </c>
      <c r="AL5" s="10">
        <v>25.5457461102318</v>
      </c>
      <c r="AM5" s="7">
        <v>2330224</v>
      </c>
      <c r="AN5" s="9">
        <v>53</v>
      </c>
      <c r="AO5" s="6">
        <v>158.24250000000001</v>
      </c>
      <c r="AP5" s="6">
        <v>129.04929853844101</v>
      </c>
      <c r="AQ5" s="6">
        <v>189.9325</v>
      </c>
      <c r="AR5" s="6">
        <v>159.792424366224</v>
      </c>
      <c r="AS5" s="6">
        <v>38.803486036439701</v>
      </c>
      <c r="AT5" s="6">
        <v>0.52</v>
      </c>
      <c r="AU5" s="6">
        <v>0.80750745898564902</v>
      </c>
      <c r="AV5" s="10">
        <v>0.41990387867253798</v>
      </c>
      <c r="AW5" s="10">
        <v>3.9950041052148202</v>
      </c>
      <c r="AX5" s="10">
        <v>6.8456530205046704</v>
      </c>
      <c r="AY5" s="11">
        <v>84.5</v>
      </c>
      <c r="AZ5" s="10">
        <v>3.7435293484081322</v>
      </c>
      <c r="BA5" s="6">
        <v>0.82545902112331504</v>
      </c>
      <c r="BB5" s="10">
        <v>8.2545902112331504</v>
      </c>
      <c r="BD5" s="8">
        <f t="shared" si="3"/>
        <v>9000.1960944999992</v>
      </c>
      <c r="BE5" s="8">
        <f t="shared" si="4"/>
        <v>1043.3552747389656</v>
      </c>
      <c r="BF5" s="8">
        <f t="shared" si="5"/>
        <v>1996.6036341513686</v>
      </c>
      <c r="BG5" s="8">
        <f t="shared" si="6"/>
        <v>27.293752113714969</v>
      </c>
      <c r="BH5" s="8">
        <f t="shared" si="7"/>
        <v>259.6752668389633</v>
      </c>
      <c r="BI5" s="8">
        <f t="shared" si="8"/>
        <v>14.157071197838205</v>
      </c>
      <c r="BJ5" s="8">
        <f t="shared" si="9"/>
        <v>5492.5</v>
      </c>
      <c r="BK5" s="8">
        <f t="shared" si="10"/>
        <v>243.32940764652861</v>
      </c>
      <c r="BL5" s="8">
        <f t="shared" si="11"/>
        <v>536.54836373015473</v>
      </c>
    </row>
    <row r="6" spans="1:64" x14ac:dyDescent="0.2">
      <c r="A6">
        <v>141</v>
      </c>
      <c r="B6" t="s">
        <v>51</v>
      </c>
      <c r="C6" t="s">
        <v>64</v>
      </c>
      <c r="D6" t="s">
        <v>64</v>
      </c>
      <c r="E6" t="s">
        <v>65</v>
      </c>
      <c r="F6" t="s">
        <v>66</v>
      </c>
      <c r="G6" t="s">
        <v>73</v>
      </c>
      <c r="H6" t="s">
        <v>73</v>
      </c>
      <c r="I6" t="s">
        <v>68</v>
      </c>
      <c r="J6" t="s">
        <v>58</v>
      </c>
      <c r="K6" t="s">
        <v>69</v>
      </c>
      <c r="L6" t="s">
        <v>69</v>
      </c>
      <c r="M6" t="s">
        <v>70</v>
      </c>
      <c r="N6" t="s">
        <v>71</v>
      </c>
      <c r="O6" t="s">
        <v>63</v>
      </c>
      <c r="P6">
        <v>1999</v>
      </c>
      <c r="Q6">
        <v>7</v>
      </c>
      <c r="R6">
        <v>-4.8277520000000003</v>
      </c>
      <c r="S6">
        <v>136.83908199999999</v>
      </c>
      <c r="T6">
        <v>30</v>
      </c>
      <c r="U6" s="12">
        <v>65</v>
      </c>
      <c r="V6" s="5">
        <v>0.31557692307692298</v>
      </c>
      <c r="W6" s="5">
        <v>0.65948483401478297</v>
      </c>
      <c r="X6" s="5">
        <v>0.03</v>
      </c>
      <c r="Y6" s="5">
        <v>0.03</v>
      </c>
      <c r="Z6" s="6">
        <v>1.02331624098145</v>
      </c>
      <c r="AA6" s="6">
        <v>36.948605547453901</v>
      </c>
      <c r="AB6" s="6">
        <v>25.041955808279301</v>
      </c>
      <c r="AC6" s="6">
        <v>0.217801095351357</v>
      </c>
      <c r="AD6" s="6">
        <v>0.23737476510847999</v>
      </c>
      <c r="AE6" s="6">
        <v>15.0384806545343</v>
      </c>
      <c r="AF6" s="6">
        <v>15.8565828015089</v>
      </c>
      <c r="AG6" s="6">
        <v>5.1712328767123301</v>
      </c>
      <c r="AH6" s="6">
        <v>0.12999999999999901</v>
      </c>
      <c r="AI6" s="10">
        <v>138.4645553</v>
      </c>
      <c r="AJ6" s="6">
        <f t="shared" si="1"/>
        <v>113.067674452055</v>
      </c>
      <c r="AK6" s="6">
        <f t="shared" si="2"/>
        <v>107.89644157534268</v>
      </c>
      <c r="AL6" s="10">
        <v>25.396880847944999</v>
      </c>
      <c r="AM6" s="7">
        <v>2330224</v>
      </c>
      <c r="AN6" s="9">
        <v>53</v>
      </c>
      <c r="AO6" s="6">
        <v>158.24250000000001</v>
      </c>
      <c r="AP6" s="6">
        <v>129.98480418054299</v>
      </c>
      <c r="AQ6" s="6">
        <v>189.9325</v>
      </c>
      <c r="AR6" s="6">
        <v>160.916652625979</v>
      </c>
      <c r="AS6" s="6">
        <v>39.420248143428999</v>
      </c>
      <c r="AT6" s="6">
        <v>0.52</v>
      </c>
      <c r="AU6" s="6">
        <v>0.80750745898564902</v>
      </c>
      <c r="AV6" s="10">
        <v>0.41990387867253798</v>
      </c>
      <c r="AW6" s="10">
        <v>3.9950041052148202</v>
      </c>
      <c r="AX6" s="10">
        <v>6.8456530205046704</v>
      </c>
      <c r="AY6" s="11">
        <v>84.5</v>
      </c>
      <c r="AZ6" s="10">
        <v>3.7383643821664978</v>
      </c>
      <c r="BA6" s="6">
        <v>0.94653057231934601</v>
      </c>
      <c r="BB6" s="10">
        <v>9.4653057231934596</v>
      </c>
      <c r="BD6" s="8">
        <f t="shared" si="3"/>
        <v>9000.1960944999992</v>
      </c>
      <c r="BE6" s="8">
        <f t="shared" si="4"/>
        <v>1030.6778820980785</v>
      </c>
      <c r="BF6" s="8">
        <f t="shared" si="5"/>
        <v>1986.9273921027263</v>
      </c>
      <c r="BG6" s="8">
        <f t="shared" si="6"/>
        <v>27.293752113714969</v>
      </c>
      <c r="BH6" s="8">
        <f t="shared" si="7"/>
        <v>259.6752668389633</v>
      </c>
      <c r="BI6" s="8">
        <f t="shared" si="8"/>
        <v>14.157071197838205</v>
      </c>
      <c r="BJ6" s="8">
        <f t="shared" si="9"/>
        <v>5492.5</v>
      </c>
      <c r="BK6" s="8">
        <f t="shared" si="10"/>
        <v>242.99368484082237</v>
      </c>
      <c r="BL6" s="8">
        <f t="shared" si="11"/>
        <v>615.24487200757483</v>
      </c>
    </row>
    <row r="7" spans="1:64" x14ac:dyDescent="0.2">
      <c r="A7">
        <v>150</v>
      </c>
      <c r="B7" t="s">
        <v>51</v>
      </c>
      <c r="C7" t="s">
        <v>74</v>
      </c>
      <c r="D7" t="s">
        <v>75</v>
      </c>
      <c r="E7" t="s">
        <v>76</v>
      </c>
      <c r="F7" t="s">
        <v>77</v>
      </c>
      <c r="G7" t="s">
        <v>78</v>
      </c>
      <c r="H7" t="s">
        <v>78</v>
      </c>
      <c r="I7" t="s">
        <v>79</v>
      </c>
      <c r="J7" t="s">
        <v>58</v>
      </c>
      <c r="K7" t="s">
        <v>59</v>
      </c>
      <c r="L7" t="s">
        <v>60</v>
      </c>
      <c r="M7" t="s">
        <v>70</v>
      </c>
      <c r="N7" t="s">
        <v>80</v>
      </c>
      <c r="O7" t="s">
        <v>63</v>
      </c>
      <c r="P7">
        <v>2012</v>
      </c>
      <c r="Q7">
        <v>20</v>
      </c>
      <c r="R7">
        <v>1.1825019999999999</v>
      </c>
      <c r="S7">
        <v>124.480564</v>
      </c>
      <c r="T7">
        <v>30</v>
      </c>
      <c r="U7" s="12">
        <v>30</v>
      </c>
      <c r="V7" s="5">
        <v>0.32558823529411701</v>
      </c>
      <c r="W7" s="5">
        <v>0.65948483401478297</v>
      </c>
      <c r="X7" s="5">
        <v>0.49</v>
      </c>
      <c r="Y7" s="5">
        <v>0.15</v>
      </c>
      <c r="Z7" s="6">
        <v>1.02176276669576</v>
      </c>
      <c r="AA7" s="6">
        <v>55.404343670165701</v>
      </c>
      <c r="AB7" s="6">
        <v>35.933146955321703</v>
      </c>
      <c r="AC7" s="6">
        <v>0.217801095351357</v>
      </c>
      <c r="AD7" s="6">
        <v>0.231772032223413</v>
      </c>
      <c r="AE7" s="6">
        <v>15.0384806545343</v>
      </c>
      <c r="AF7" s="6">
        <v>15.3453736282161</v>
      </c>
      <c r="AG7" s="6">
        <v>5.1712328767123301</v>
      </c>
      <c r="AH7" s="6">
        <v>0.12999999999999901</v>
      </c>
      <c r="AI7" s="10">
        <v>62.92</v>
      </c>
      <c r="AJ7" s="6">
        <f t="shared" si="1"/>
        <v>26.6312781256158</v>
      </c>
      <c r="AK7" s="6">
        <f t="shared" si="2"/>
        <v>21.460045248903469</v>
      </c>
      <c r="AL7" s="10">
        <v>36.288721874384201</v>
      </c>
      <c r="AM7" s="7">
        <v>1879700.081</v>
      </c>
      <c r="AN7" s="9">
        <v>53</v>
      </c>
      <c r="AO7" s="6">
        <v>158.24250000000001</v>
      </c>
      <c r="AP7" s="6">
        <v>119.60672443966899</v>
      </c>
      <c r="AQ7" s="6">
        <v>189.9325</v>
      </c>
      <c r="AR7" s="6">
        <v>150.56918960250201</v>
      </c>
      <c r="AS7" s="6">
        <v>22.402518149882599</v>
      </c>
      <c r="AT7" s="6">
        <v>0.57248062015503798</v>
      </c>
      <c r="AU7" s="6">
        <v>1.38992760477438</v>
      </c>
      <c r="AV7" s="10">
        <v>0.79570661715184499</v>
      </c>
      <c r="AW7" s="10">
        <v>8.0367251409338998</v>
      </c>
      <c r="AX7" s="10">
        <v>41.629731750078903</v>
      </c>
      <c r="AY7" s="11">
        <v>39</v>
      </c>
      <c r="AZ7" s="10">
        <v>15.161738710726585</v>
      </c>
      <c r="BA7" s="6">
        <v>1.24278376130793</v>
      </c>
      <c r="BB7" s="10">
        <v>12.4278376130793</v>
      </c>
      <c r="BD7" s="8">
        <f t="shared" si="3"/>
        <v>1887.6000000000001</v>
      </c>
      <c r="BE7" s="8">
        <f t="shared" si="4"/>
        <v>460.36120884648301</v>
      </c>
      <c r="BF7" s="8">
        <f t="shared" si="5"/>
        <v>1243.7986425328959</v>
      </c>
      <c r="BG7" s="8">
        <f t="shared" si="6"/>
        <v>23.871198514555349</v>
      </c>
      <c r="BH7" s="8">
        <f t="shared" si="7"/>
        <v>241.101754228017</v>
      </c>
      <c r="BI7" s="8">
        <f t="shared" si="8"/>
        <v>6.5340328605407096</v>
      </c>
      <c r="BJ7" s="8">
        <f t="shared" si="9"/>
        <v>1170</v>
      </c>
      <c r="BK7" s="8">
        <f t="shared" si="10"/>
        <v>454.85216132179755</v>
      </c>
      <c r="BL7" s="8">
        <f t="shared" si="11"/>
        <v>372.83512839237898</v>
      </c>
    </row>
    <row r="8" spans="1:64" x14ac:dyDescent="0.2">
      <c r="A8">
        <v>55</v>
      </c>
      <c r="B8" t="s">
        <v>51</v>
      </c>
      <c r="C8" t="s">
        <v>74</v>
      </c>
      <c r="D8" t="s">
        <v>75</v>
      </c>
      <c r="E8" t="s">
        <v>76</v>
      </c>
      <c r="F8" t="s">
        <v>77</v>
      </c>
      <c r="G8" t="s">
        <v>81</v>
      </c>
      <c r="H8" t="s">
        <v>81</v>
      </c>
      <c r="I8" t="s">
        <v>79</v>
      </c>
      <c r="J8" t="s">
        <v>58</v>
      </c>
      <c r="K8" t="s">
        <v>59</v>
      </c>
      <c r="L8" t="s">
        <v>60</v>
      </c>
      <c r="M8" t="s">
        <v>70</v>
      </c>
      <c r="N8" t="s">
        <v>80</v>
      </c>
      <c r="O8" t="s">
        <v>63</v>
      </c>
      <c r="P8">
        <v>2012</v>
      </c>
      <c r="Q8">
        <v>20</v>
      </c>
      <c r="R8">
        <v>1.1825019999999999</v>
      </c>
      <c r="S8">
        <v>124.480564</v>
      </c>
      <c r="T8">
        <v>30</v>
      </c>
      <c r="U8" s="12">
        <v>30</v>
      </c>
      <c r="V8" s="5">
        <v>0.32558823529411701</v>
      </c>
      <c r="W8" s="5">
        <v>0.65948483401478297</v>
      </c>
      <c r="X8" s="5">
        <v>0.49</v>
      </c>
      <c r="Y8" s="5">
        <v>0.15</v>
      </c>
      <c r="Z8" s="6">
        <v>1.02176276669576</v>
      </c>
      <c r="AA8" s="6">
        <v>55.404343670165701</v>
      </c>
      <c r="AB8" s="6">
        <v>35.933146955321703</v>
      </c>
      <c r="AC8" s="6">
        <v>0.217801095351357</v>
      </c>
      <c r="AD8" s="6">
        <v>0.231772032223413</v>
      </c>
      <c r="AE8" s="6">
        <v>15.0384806545343</v>
      </c>
      <c r="AF8" s="6">
        <v>15.3453736282161</v>
      </c>
      <c r="AG8" s="6">
        <v>5.1712328767123301</v>
      </c>
      <c r="AH8" s="6">
        <v>0.12999999999999901</v>
      </c>
      <c r="AI8" s="10">
        <v>62.92</v>
      </c>
      <c r="AJ8" s="6">
        <f t="shared" si="1"/>
        <v>26.6312781256158</v>
      </c>
      <c r="AK8" s="6">
        <f t="shared" si="2"/>
        <v>21.460045248903469</v>
      </c>
      <c r="AL8" s="10">
        <v>36.288721874384201</v>
      </c>
      <c r="AM8" s="7">
        <v>1879700.081</v>
      </c>
      <c r="AN8" s="9">
        <v>53</v>
      </c>
      <c r="AO8" s="6">
        <v>158.24250000000001</v>
      </c>
      <c r="AP8" s="6">
        <v>119.60672443966899</v>
      </c>
      <c r="AQ8" s="6">
        <v>189.9325</v>
      </c>
      <c r="AR8" s="6">
        <v>150.56918960250201</v>
      </c>
      <c r="AS8" s="6">
        <v>22.402518149882599</v>
      </c>
      <c r="AT8" s="6">
        <v>0.57248062015503798</v>
      </c>
      <c r="AU8" s="6">
        <v>1.38992760477438</v>
      </c>
      <c r="AV8" s="10">
        <v>0.79570661715184499</v>
      </c>
      <c r="AW8" s="10">
        <v>8.0367251409338998</v>
      </c>
      <c r="AX8" s="10">
        <v>41.629731750078903</v>
      </c>
      <c r="AY8" s="11">
        <v>39</v>
      </c>
      <c r="AZ8" s="10">
        <v>15.161738710726585</v>
      </c>
      <c r="BA8" s="6">
        <v>1.24278376130793</v>
      </c>
      <c r="BB8" s="10">
        <v>12.4278376130793</v>
      </c>
      <c r="BD8" s="8">
        <f t="shared" si="3"/>
        <v>1887.6000000000001</v>
      </c>
      <c r="BE8" s="8">
        <f t="shared" si="4"/>
        <v>460.36120884648301</v>
      </c>
      <c r="BF8" s="8">
        <f t="shared" si="5"/>
        <v>1243.7986425328959</v>
      </c>
      <c r="BG8" s="8">
        <f t="shared" si="6"/>
        <v>23.871198514555349</v>
      </c>
      <c r="BH8" s="8">
        <f t="shared" si="7"/>
        <v>241.101754228017</v>
      </c>
      <c r="BI8" s="8">
        <f t="shared" si="8"/>
        <v>6.5340328605407096</v>
      </c>
      <c r="BJ8" s="8">
        <f t="shared" si="9"/>
        <v>1170</v>
      </c>
      <c r="BK8" s="8">
        <f t="shared" si="10"/>
        <v>454.85216132179755</v>
      </c>
      <c r="BL8" s="8">
        <f t="shared" si="11"/>
        <v>372.83512839237898</v>
      </c>
    </row>
    <row r="9" spans="1:64" x14ac:dyDescent="0.2">
      <c r="A9">
        <v>92</v>
      </c>
      <c r="B9" t="s">
        <v>51</v>
      </c>
      <c r="C9" t="s">
        <v>82</v>
      </c>
      <c r="D9" t="s">
        <v>53</v>
      </c>
      <c r="E9" t="s">
        <v>83</v>
      </c>
      <c r="F9" t="s">
        <v>84</v>
      </c>
      <c r="G9" t="s">
        <v>85</v>
      </c>
      <c r="H9" t="s">
        <v>85</v>
      </c>
      <c r="I9" t="s">
        <v>86</v>
      </c>
      <c r="J9" t="s">
        <v>58</v>
      </c>
      <c r="K9" t="s">
        <v>69</v>
      </c>
      <c r="L9" t="s">
        <v>69</v>
      </c>
      <c r="M9" t="s">
        <v>70</v>
      </c>
      <c r="N9" t="s">
        <v>71</v>
      </c>
      <c r="O9" t="s">
        <v>63</v>
      </c>
      <c r="P9">
        <v>2004</v>
      </c>
      <c r="Q9">
        <v>12</v>
      </c>
      <c r="R9">
        <v>-6.9705006999999997</v>
      </c>
      <c r="S9">
        <v>107.6057823</v>
      </c>
      <c r="T9">
        <v>30</v>
      </c>
      <c r="U9" s="12">
        <v>30</v>
      </c>
      <c r="V9" s="5">
        <v>0.325192307692307</v>
      </c>
      <c r="W9" s="5">
        <v>0.64075389811249295</v>
      </c>
      <c r="X9" s="5">
        <v>0.03</v>
      </c>
      <c r="Y9" s="5">
        <v>0.59</v>
      </c>
      <c r="Z9" s="6">
        <v>0.993055830569192</v>
      </c>
      <c r="AA9" s="6">
        <v>55.194051448676397</v>
      </c>
      <c r="AB9" s="6">
        <v>35.826354093489002</v>
      </c>
      <c r="AC9" s="6">
        <v>0.217801095351357</v>
      </c>
      <c r="AD9" s="6">
        <v>0.22342285746690199</v>
      </c>
      <c r="AE9" s="6">
        <v>15.0384806545343</v>
      </c>
      <c r="AF9" s="6">
        <v>14.9327404048662</v>
      </c>
      <c r="AG9" s="6">
        <v>5.1712328767123301</v>
      </c>
      <c r="AH9" s="6">
        <v>0.12999999999999901</v>
      </c>
      <c r="AI9" s="10">
        <v>56.08</v>
      </c>
      <c r="AJ9" s="6">
        <f t="shared" si="1"/>
        <v>19.9054310410596</v>
      </c>
      <c r="AK9" s="6">
        <f t="shared" si="2"/>
        <v>14.734198164347269</v>
      </c>
      <c r="AL9" s="10">
        <v>36.174568958940398</v>
      </c>
      <c r="AM9" s="7">
        <v>1031163</v>
      </c>
      <c r="AN9" s="9">
        <v>53</v>
      </c>
      <c r="AO9" s="6">
        <v>158.24250000000001</v>
      </c>
      <c r="AP9" s="6">
        <v>123.08760825666</v>
      </c>
      <c r="AQ9" s="6">
        <v>189.9325</v>
      </c>
      <c r="AR9" s="6">
        <v>154.963069790357</v>
      </c>
      <c r="AS9" s="6">
        <v>23.560247222687501</v>
      </c>
      <c r="AT9" s="6">
        <v>0.52</v>
      </c>
      <c r="AU9" s="6">
        <v>3.0041973204139998</v>
      </c>
      <c r="AV9" s="10">
        <v>1.56218260661528</v>
      </c>
      <c r="AW9" s="10">
        <v>41.745597700431198</v>
      </c>
      <c r="AX9" s="10">
        <v>52.308914700050202</v>
      </c>
      <c r="AY9" s="11">
        <v>39</v>
      </c>
      <c r="AZ9" s="10">
        <v>12.468248565210114</v>
      </c>
      <c r="BA9" s="6">
        <v>0.66644414437136901</v>
      </c>
      <c r="BB9" s="10">
        <v>6.6644414437136898</v>
      </c>
      <c r="BD9" s="8">
        <f t="shared" si="3"/>
        <v>1682.3999999999999</v>
      </c>
      <c r="BE9" s="8">
        <f t="shared" si="4"/>
        <v>447.98221214598601</v>
      </c>
      <c r="BF9" s="8">
        <f t="shared" si="5"/>
        <v>1240.3740550695818</v>
      </c>
      <c r="BG9" s="8">
        <f t="shared" si="6"/>
        <v>46.865478198458398</v>
      </c>
      <c r="BH9" s="8">
        <f t="shared" si="7"/>
        <v>1252.367931012936</v>
      </c>
      <c r="BI9" s="8">
        <f t="shared" si="8"/>
        <v>6.5340328605407096</v>
      </c>
      <c r="BJ9" s="8">
        <f t="shared" si="9"/>
        <v>1170</v>
      </c>
      <c r="BK9" s="8">
        <f t="shared" si="10"/>
        <v>374.04745695630345</v>
      </c>
      <c r="BL9" s="8">
        <f t="shared" si="11"/>
        <v>199.93324331141071</v>
      </c>
    </row>
    <row r="10" spans="1:64" x14ac:dyDescent="0.2">
      <c r="A10">
        <v>146</v>
      </c>
      <c r="B10" t="s">
        <v>51</v>
      </c>
      <c r="C10" t="s">
        <v>87</v>
      </c>
      <c r="D10" t="s">
        <v>88</v>
      </c>
      <c r="E10" t="s">
        <v>351</v>
      </c>
      <c r="F10" t="s">
        <v>90</v>
      </c>
      <c r="G10" t="s">
        <v>91</v>
      </c>
      <c r="H10" t="s">
        <v>91</v>
      </c>
      <c r="I10" t="s">
        <v>92</v>
      </c>
      <c r="J10" t="s">
        <v>58</v>
      </c>
      <c r="K10" t="s">
        <v>59</v>
      </c>
      <c r="L10" t="s">
        <v>60</v>
      </c>
      <c r="M10" t="s">
        <v>70</v>
      </c>
      <c r="N10" t="s">
        <v>71</v>
      </c>
      <c r="O10" t="s">
        <v>63</v>
      </c>
      <c r="P10">
        <v>2014</v>
      </c>
      <c r="Q10">
        <v>22</v>
      </c>
      <c r="R10">
        <v>-2.0792451000000001</v>
      </c>
      <c r="S10">
        <v>106.1496166</v>
      </c>
      <c r="T10">
        <v>30</v>
      </c>
      <c r="U10" s="12">
        <v>30</v>
      </c>
      <c r="V10" s="5">
        <v>0.344423076923076</v>
      </c>
      <c r="W10" s="5">
        <v>0.68032675406294496</v>
      </c>
      <c r="X10" s="5">
        <v>0.21</v>
      </c>
      <c r="Y10" s="5">
        <v>0.35</v>
      </c>
      <c r="Z10" s="6">
        <v>0.93760437757691895</v>
      </c>
      <c r="AA10" s="6">
        <v>53.254873989560501</v>
      </c>
      <c r="AB10" s="6">
        <v>32.736256026535898</v>
      </c>
      <c r="AC10" s="6">
        <v>0.217801095351357</v>
      </c>
      <c r="AD10" s="6">
        <v>0.19897096562650499</v>
      </c>
      <c r="AE10" s="6">
        <v>15.0384806545343</v>
      </c>
      <c r="AF10" s="6">
        <v>13.3117689930559</v>
      </c>
      <c r="AG10" s="6">
        <v>5.1712328767123301</v>
      </c>
      <c r="AH10" s="6">
        <v>0.12999999999999901</v>
      </c>
      <c r="AI10" s="10">
        <v>62.92</v>
      </c>
      <c r="AJ10" s="6">
        <f t="shared" si="1"/>
        <v>29.847815981067399</v>
      </c>
      <c r="AK10" s="6">
        <f t="shared" si="2"/>
        <v>24.676583104355068</v>
      </c>
      <c r="AL10" s="10">
        <v>33.072184018932603</v>
      </c>
      <c r="AM10" s="7">
        <v>1707653.784</v>
      </c>
      <c r="AN10" s="9">
        <v>53</v>
      </c>
      <c r="AO10" s="6">
        <v>158.24250000000001</v>
      </c>
      <c r="AP10" s="6">
        <v>133.67285900992599</v>
      </c>
      <c r="AQ10" s="6">
        <v>189.9325</v>
      </c>
      <c r="AR10" s="6">
        <v>167.43554672014699</v>
      </c>
      <c r="AS10" s="6">
        <v>31.593180820891199</v>
      </c>
      <c r="AT10" s="6">
        <v>0.52</v>
      </c>
      <c r="AU10" s="6">
        <v>1.23450519071972</v>
      </c>
      <c r="AV10" s="10">
        <v>0.64194269917425495</v>
      </c>
      <c r="AW10" s="10">
        <v>18.412182064478301</v>
      </c>
      <c r="AX10" s="10">
        <v>52.140659938989401</v>
      </c>
      <c r="AY10" s="11">
        <v>39</v>
      </c>
      <c r="AZ10" s="10">
        <v>11.611628818672221</v>
      </c>
      <c r="BA10" s="6">
        <v>1.07901244365263</v>
      </c>
      <c r="BB10" s="10">
        <v>10.7901244365263</v>
      </c>
      <c r="BD10" s="8">
        <f t="shared" si="3"/>
        <v>1887.6000000000001</v>
      </c>
      <c r="BE10" s="8">
        <f t="shared" si="4"/>
        <v>399.353069791677</v>
      </c>
      <c r="BF10" s="8">
        <f t="shared" si="5"/>
        <v>1147.302506869348</v>
      </c>
      <c r="BG10" s="8">
        <f t="shared" si="6"/>
        <v>19.258280975227649</v>
      </c>
      <c r="BH10" s="8">
        <f t="shared" si="7"/>
        <v>552.36546193434901</v>
      </c>
      <c r="BI10" s="8">
        <f t="shared" si="8"/>
        <v>6.5340328605407096</v>
      </c>
      <c r="BJ10" s="8">
        <f t="shared" si="9"/>
        <v>1170</v>
      </c>
      <c r="BK10" s="8">
        <f t="shared" si="10"/>
        <v>348.34886456016665</v>
      </c>
      <c r="BL10" s="8">
        <f t="shared" si="11"/>
        <v>323.703733095789</v>
      </c>
    </row>
    <row r="11" spans="1:64" x14ac:dyDescent="0.2">
      <c r="A11">
        <v>168</v>
      </c>
      <c r="B11" t="s">
        <v>51</v>
      </c>
      <c r="C11" t="s">
        <v>87</v>
      </c>
      <c r="D11" t="s">
        <v>88</v>
      </c>
      <c r="E11" t="s">
        <v>351</v>
      </c>
      <c r="F11" t="s">
        <v>90</v>
      </c>
      <c r="G11" t="s">
        <v>94</v>
      </c>
      <c r="H11" t="s">
        <v>94</v>
      </c>
      <c r="I11" t="s">
        <v>92</v>
      </c>
      <c r="J11" t="s">
        <v>58</v>
      </c>
      <c r="K11" t="s">
        <v>59</v>
      </c>
      <c r="L11" t="s">
        <v>60</v>
      </c>
      <c r="M11" t="s">
        <v>70</v>
      </c>
      <c r="N11" t="s">
        <v>80</v>
      </c>
      <c r="O11" t="s">
        <v>63</v>
      </c>
      <c r="P11">
        <v>2014</v>
      </c>
      <c r="Q11">
        <v>22</v>
      </c>
      <c r="R11">
        <v>-2.0792451000000001</v>
      </c>
      <c r="S11">
        <v>106.1496166</v>
      </c>
      <c r="T11">
        <v>30</v>
      </c>
      <c r="U11" s="12">
        <v>30</v>
      </c>
      <c r="V11" s="5">
        <v>0.33147058823529302</v>
      </c>
      <c r="W11" s="5">
        <v>0.68032675406294496</v>
      </c>
      <c r="X11" s="5">
        <v>0.21</v>
      </c>
      <c r="Y11" s="5">
        <v>0.35</v>
      </c>
      <c r="Z11" s="6">
        <v>1.0036267286579701</v>
      </c>
      <c r="AA11" s="6">
        <v>53.254873989560501</v>
      </c>
      <c r="AB11" s="6">
        <v>33.999599968509699</v>
      </c>
      <c r="AC11" s="6">
        <v>0.217801095351357</v>
      </c>
      <c r="AD11" s="6">
        <v>0.22350988289398499</v>
      </c>
      <c r="AE11" s="6">
        <v>15.0384806545343</v>
      </c>
      <c r="AF11" s="6">
        <v>14.805508457512699</v>
      </c>
      <c r="AG11" s="6">
        <v>5.1712328767123301</v>
      </c>
      <c r="AH11" s="6">
        <v>0.12999999999999901</v>
      </c>
      <c r="AI11" s="10">
        <v>62.92</v>
      </c>
      <c r="AJ11" s="6">
        <f t="shared" si="1"/>
        <v>28.568882215288802</v>
      </c>
      <c r="AK11" s="6">
        <f t="shared" si="2"/>
        <v>23.397649338576471</v>
      </c>
      <c r="AL11" s="10">
        <v>34.351117784711199</v>
      </c>
      <c r="AM11" s="7">
        <v>1707653.784</v>
      </c>
      <c r="AN11" s="9">
        <v>53</v>
      </c>
      <c r="AO11" s="6">
        <v>158.24250000000001</v>
      </c>
      <c r="AP11" s="6">
        <v>123.708410551052</v>
      </c>
      <c r="AQ11" s="6">
        <v>189.9325</v>
      </c>
      <c r="AR11" s="6">
        <v>155.23127664193299</v>
      </c>
      <c r="AS11" s="6">
        <v>26.240618417591701</v>
      </c>
      <c r="AT11" s="6">
        <v>0.57248062015503798</v>
      </c>
      <c r="AU11" s="6">
        <v>1.23450519071972</v>
      </c>
      <c r="AV11" s="10">
        <v>0.70673029716783997</v>
      </c>
      <c r="AW11" s="10">
        <v>18.412182064478301</v>
      </c>
      <c r="AX11" s="10">
        <v>52.140659938989401</v>
      </c>
      <c r="AY11" s="11">
        <v>39</v>
      </c>
      <c r="AZ11" s="10">
        <v>12.246329508343779</v>
      </c>
      <c r="BA11" s="6">
        <v>1.33888112194592</v>
      </c>
      <c r="BB11" s="10">
        <v>13.3888112194592</v>
      </c>
      <c r="BD11" s="8">
        <f t="shared" si="3"/>
        <v>1887.6000000000001</v>
      </c>
      <c r="BE11" s="8">
        <f t="shared" si="4"/>
        <v>444.16525372538098</v>
      </c>
      <c r="BF11" s="8">
        <f t="shared" si="5"/>
        <v>1185.670519842706</v>
      </c>
      <c r="BG11" s="8">
        <f t="shared" si="6"/>
        <v>21.201908915035197</v>
      </c>
      <c r="BH11" s="8">
        <f t="shared" si="7"/>
        <v>552.36546193434901</v>
      </c>
      <c r="BI11" s="8">
        <f t="shared" si="8"/>
        <v>6.5340328605407096</v>
      </c>
      <c r="BJ11" s="8">
        <f t="shared" si="9"/>
        <v>1170</v>
      </c>
      <c r="BK11" s="8">
        <f t="shared" si="10"/>
        <v>367.38988525031334</v>
      </c>
      <c r="BL11" s="8">
        <f t="shared" si="11"/>
        <v>401.66433658377599</v>
      </c>
    </row>
    <row r="12" spans="1:64" x14ac:dyDescent="0.2">
      <c r="A12">
        <v>104</v>
      </c>
      <c r="B12" t="s">
        <v>51</v>
      </c>
      <c r="C12" t="s">
        <v>95</v>
      </c>
      <c r="D12" t="s">
        <v>96</v>
      </c>
      <c r="E12" t="s">
        <v>97</v>
      </c>
      <c r="F12" t="s">
        <v>98</v>
      </c>
      <c r="G12" t="s">
        <v>99</v>
      </c>
      <c r="H12" t="s">
        <v>99</v>
      </c>
      <c r="I12" t="s">
        <v>100</v>
      </c>
      <c r="J12" t="s">
        <v>101</v>
      </c>
      <c r="K12" t="s">
        <v>59</v>
      </c>
      <c r="L12" t="s">
        <v>60</v>
      </c>
      <c r="M12" t="s">
        <v>101</v>
      </c>
      <c r="N12" t="s">
        <v>71</v>
      </c>
      <c r="O12" t="s">
        <v>63</v>
      </c>
      <c r="P12">
        <v>2000</v>
      </c>
      <c r="Q12">
        <v>8</v>
      </c>
      <c r="R12">
        <v>-3.9265336</v>
      </c>
      <c r="S12">
        <v>115.105805</v>
      </c>
      <c r="T12">
        <v>30</v>
      </c>
      <c r="U12" s="12">
        <v>65</v>
      </c>
      <c r="V12" s="5">
        <v>0.31749999999999901</v>
      </c>
      <c r="W12" s="5">
        <v>0.78499450686047101</v>
      </c>
      <c r="X12" s="5">
        <v>-0.09</v>
      </c>
      <c r="Y12" s="5">
        <v>0.45</v>
      </c>
      <c r="Z12" s="6">
        <v>1.38337052719227</v>
      </c>
      <c r="AA12" s="6">
        <v>55.194051448676397</v>
      </c>
      <c r="AB12" s="6">
        <v>48.129889469532003</v>
      </c>
      <c r="AC12" s="6">
        <v>0.217801095351357</v>
      </c>
      <c r="AD12" s="6">
        <v>0.31891608161941198</v>
      </c>
      <c r="AE12" s="6">
        <v>15.0384806545343</v>
      </c>
      <c r="AF12" s="6">
        <v>21.3059050869022</v>
      </c>
      <c r="AG12" s="6">
        <v>3.6039861151566099</v>
      </c>
      <c r="AH12" s="6">
        <v>3.4961424951266902</v>
      </c>
      <c r="AI12" s="10">
        <v>62.92</v>
      </c>
      <c r="AJ12" s="6">
        <f t="shared" si="1"/>
        <v>14.3560623314415</v>
      </c>
      <c r="AK12" s="6">
        <f t="shared" si="2"/>
        <v>10.752076216284889</v>
      </c>
      <c r="AL12" s="10">
        <v>48.563937668558502</v>
      </c>
      <c r="AM12" s="7">
        <v>1141334</v>
      </c>
      <c r="AN12" s="9">
        <v>53</v>
      </c>
      <c r="AO12" s="6">
        <v>158.24250000000001</v>
      </c>
      <c r="AP12" s="6">
        <v>79.414291195744696</v>
      </c>
      <c r="AQ12" s="6">
        <v>189.9325</v>
      </c>
      <c r="AR12" s="6">
        <v>102.29556352655599</v>
      </c>
      <c r="AS12" s="6">
        <v>1.8741822627051301</v>
      </c>
      <c r="AT12" s="6">
        <v>1.74</v>
      </c>
      <c r="AU12" s="6">
        <v>1.2250817625188299</v>
      </c>
      <c r="AV12" s="10">
        <v>2.1316422667827699</v>
      </c>
      <c r="AW12" s="10">
        <v>17.348321812825301</v>
      </c>
      <c r="AX12" s="10">
        <v>39.279293568712298</v>
      </c>
      <c r="AY12" s="11">
        <v>84.5</v>
      </c>
      <c r="AZ12" s="10">
        <v>15.436530553887319</v>
      </c>
      <c r="BA12" s="6">
        <v>2.5759884963817501</v>
      </c>
      <c r="BB12" s="10">
        <v>25.759884963817498</v>
      </c>
      <c r="BD12" s="8">
        <f t="shared" si="3"/>
        <v>4089.8</v>
      </c>
      <c r="BE12" s="8">
        <f t="shared" si="4"/>
        <v>1384.883830648643</v>
      </c>
      <c r="BF12" s="8">
        <f t="shared" si="5"/>
        <v>3390.9150459414823</v>
      </c>
      <c r="BG12" s="8">
        <f t="shared" si="6"/>
        <v>138.55674734088004</v>
      </c>
      <c r="BH12" s="8">
        <f t="shared" si="7"/>
        <v>1127.6409178336446</v>
      </c>
      <c r="BI12" s="8">
        <f t="shared" si="8"/>
        <v>14.157071197838205</v>
      </c>
      <c r="BJ12" s="8">
        <f t="shared" si="9"/>
        <v>5492.5</v>
      </c>
      <c r="BK12" s="8">
        <f t="shared" si="10"/>
        <v>1003.3744860026758</v>
      </c>
      <c r="BL12" s="8">
        <f t="shared" si="11"/>
        <v>1674.3925226481374</v>
      </c>
    </row>
    <row r="13" spans="1:64" x14ac:dyDescent="0.2">
      <c r="A13">
        <v>105</v>
      </c>
      <c r="B13" t="s">
        <v>51</v>
      </c>
      <c r="C13" t="s">
        <v>95</v>
      </c>
      <c r="D13" t="s">
        <v>96</v>
      </c>
      <c r="E13" t="s">
        <v>97</v>
      </c>
      <c r="F13" t="s">
        <v>98</v>
      </c>
      <c r="G13" t="s">
        <v>102</v>
      </c>
      <c r="H13" t="s">
        <v>102</v>
      </c>
      <c r="I13" t="s">
        <v>100</v>
      </c>
      <c r="J13" t="s">
        <v>101</v>
      </c>
      <c r="K13" t="s">
        <v>59</v>
      </c>
      <c r="L13" t="s">
        <v>60</v>
      </c>
      <c r="M13" t="s">
        <v>101</v>
      </c>
      <c r="N13" t="s">
        <v>71</v>
      </c>
      <c r="O13" t="s">
        <v>63</v>
      </c>
      <c r="P13">
        <v>2000</v>
      </c>
      <c r="Q13">
        <v>8</v>
      </c>
      <c r="R13">
        <v>-3.9265336</v>
      </c>
      <c r="S13">
        <v>115.105805</v>
      </c>
      <c r="T13">
        <v>30</v>
      </c>
      <c r="U13" s="12">
        <v>65</v>
      </c>
      <c r="V13" s="5">
        <v>0.31749999999999901</v>
      </c>
      <c r="W13" s="5">
        <v>0.78499450686047101</v>
      </c>
      <c r="X13" s="5">
        <v>-0.09</v>
      </c>
      <c r="Y13" s="5">
        <v>0.45</v>
      </c>
      <c r="Z13" s="6">
        <v>1.38337052719227</v>
      </c>
      <c r="AA13" s="6">
        <v>55.194051448676397</v>
      </c>
      <c r="AB13" s="6">
        <v>48.129889469532003</v>
      </c>
      <c r="AC13" s="6">
        <v>0.217801095351357</v>
      </c>
      <c r="AD13" s="6">
        <v>0.31891608161941198</v>
      </c>
      <c r="AE13" s="6">
        <v>15.0384806545343</v>
      </c>
      <c r="AF13" s="6">
        <v>21.3059050869022</v>
      </c>
      <c r="AG13" s="6">
        <v>3.6039861151566099</v>
      </c>
      <c r="AH13" s="6">
        <v>3.4961424951266902</v>
      </c>
      <c r="AI13" s="10">
        <v>62.92</v>
      </c>
      <c r="AJ13" s="6">
        <f t="shared" si="1"/>
        <v>14.3560623314415</v>
      </c>
      <c r="AK13" s="6">
        <f t="shared" si="2"/>
        <v>10.752076216284889</v>
      </c>
      <c r="AL13" s="10">
        <v>48.563937668558502</v>
      </c>
      <c r="AM13" s="7">
        <v>1141334</v>
      </c>
      <c r="AN13" s="9">
        <v>53</v>
      </c>
      <c r="AO13" s="6">
        <v>158.24250000000001</v>
      </c>
      <c r="AP13" s="6">
        <v>79.414291195744696</v>
      </c>
      <c r="AQ13" s="6">
        <v>189.9325</v>
      </c>
      <c r="AR13" s="6">
        <v>102.29556352655599</v>
      </c>
      <c r="AS13" s="6">
        <v>1.8741822627051301</v>
      </c>
      <c r="AT13" s="6">
        <v>1.74</v>
      </c>
      <c r="AU13" s="6">
        <v>1.2250817625188299</v>
      </c>
      <c r="AV13" s="10">
        <v>2.1316422667827699</v>
      </c>
      <c r="AW13" s="10">
        <v>17.348321812825301</v>
      </c>
      <c r="AX13" s="10">
        <v>39.279293568712298</v>
      </c>
      <c r="AY13" s="11">
        <v>84.5</v>
      </c>
      <c r="AZ13" s="10">
        <v>15.436530553887319</v>
      </c>
      <c r="BA13" s="6">
        <v>2.5759884963817501</v>
      </c>
      <c r="BB13" s="10">
        <v>25.759884963817498</v>
      </c>
      <c r="BD13" s="8">
        <f t="shared" si="3"/>
        <v>4089.8</v>
      </c>
      <c r="BE13" s="8">
        <f t="shared" si="4"/>
        <v>1384.883830648643</v>
      </c>
      <c r="BF13" s="8">
        <f t="shared" si="5"/>
        <v>3390.9150459414823</v>
      </c>
      <c r="BG13" s="8">
        <f t="shared" si="6"/>
        <v>138.55674734088004</v>
      </c>
      <c r="BH13" s="8">
        <f t="shared" si="7"/>
        <v>1127.6409178336446</v>
      </c>
      <c r="BI13" s="8">
        <f t="shared" si="8"/>
        <v>14.157071197838205</v>
      </c>
      <c r="BJ13" s="8">
        <f t="shared" si="9"/>
        <v>5492.5</v>
      </c>
      <c r="BK13" s="8">
        <f t="shared" si="10"/>
        <v>1003.3744860026758</v>
      </c>
      <c r="BL13" s="8">
        <f t="shared" si="11"/>
        <v>1674.3925226481374</v>
      </c>
    </row>
    <row r="14" spans="1:64" x14ac:dyDescent="0.2">
      <c r="A14">
        <v>71</v>
      </c>
      <c r="B14" t="s">
        <v>51</v>
      </c>
      <c r="C14" t="s">
        <v>103</v>
      </c>
      <c r="D14" t="s">
        <v>88</v>
      </c>
      <c r="E14" t="s">
        <v>171</v>
      </c>
      <c r="F14" t="s">
        <v>105</v>
      </c>
      <c r="G14" t="s">
        <v>106</v>
      </c>
      <c r="H14" t="s">
        <v>106</v>
      </c>
      <c r="I14" t="s">
        <v>107</v>
      </c>
      <c r="J14" t="s">
        <v>58</v>
      </c>
      <c r="K14" t="s">
        <v>128</v>
      </c>
      <c r="L14" t="s">
        <v>60</v>
      </c>
      <c r="M14" t="s">
        <v>61</v>
      </c>
      <c r="N14" t="s">
        <v>71</v>
      </c>
      <c r="O14" t="s">
        <v>63</v>
      </c>
      <c r="P14">
        <v>2015</v>
      </c>
      <c r="Q14">
        <v>23</v>
      </c>
      <c r="R14">
        <v>-3.7250700000000001</v>
      </c>
      <c r="S14">
        <v>103.69038999999999</v>
      </c>
      <c r="T14">
        <v>30</v>
      </c>
      <c r="U14" s="12">
        <v>110</v>
      </c>
      <c r="V14" s="5">
        <v>0.34634615384615303</v>
      </c>
      <c r="W14" s="5">
        <v>0.58669322733791496</v>
      </c>
      <c r="X14" s="5">
        <v>1.44</v>
      </c>
      <c r="Y14" s="5">
        <v>0.35</v>
      </c>
      <c r="Z14" s="6">
        <v>1.0394626022220499</v>
      </c>
      <c r="AA14" s="6">
        <v>55.194051448676397</v>
      </c>
      <c r="AB14" s="6">
        <v>37.245992825214799</v>
      </c>
      <c r="AC14" s="6">
        <v>0.217801095351357</v>
      </c>
      <c r="AD14" s="6">
        <v>0.21934123193273899</v>
      </c>
      <c r="AE14" s="6">
        <v>15.0384806545343</v>
      </c>
      <c r="AF14" s="6">
        <v>14.675980077820901</v>
      </c>
      <c r="AG14" s="6">
        <v>5.1712328767123301</v>
      </c>
      <c r="AH14" s="6">
        <v>0.12999999999999901</v>
      </c>
      <c r="AI14" s="10">
        <v>55.7</v>
      </c>
      <c r="AJ14" s="6">
        <f t="shared" si="1"/>
        <v>18.095718456701405</v>
      </c>
      <c r="AK14" s="6">
        <f t="shared" si="2"/>
        <v>12.924485579989074</v>
      </c>
      <c r="AL14" s="10">
        <v>37.604281543298598</v>
      </c>
      <c r="AM14" s="7">
        <v>1025298.767</v>
      </c>
      <c r="AN14" s="9">
        <v>53</v>
      </c>
      <c r="AO14" s="6">
        <v>158.24250000000001</v>
      </c>
      <c r="AP14" s="6">
        <v>116.20798531265299</v>
      </c>
      <c r="AQ14" s="6">
        <v>189.9325</v>
      </c>
      <c r="AR14" s="6">
        <v>146.66240037675601</v>
      </c>
      <c r="AS14" s="6">
        <v>19.674697961304499</v>
      </c>
      <c r="AT14" s="6">
        <v>0.52</v>
      </c>
      <c r="AU14" s="6">
        <v>1.30668398106015</v>
      </c>
      <c r="AV14" s="10">
        <v>0.67947567015128096</v>
      </c>
      <c r="AW14" s="10">
        <v>19.003691704096902</v>
      </c>
      <c r="AX14" s="10">
        <v>44.049596857887302</v>
      </c>
      <c r="AY14" s="11">
        <v>143</v>
      </c>
      <c r="AZ14" s="10">
        <v>15.435545694850441</v>
      </c>
      <c r="BA14" s="6">
        <v>4.8922919114751799</v>
      </c>
      <c r="BB14" s="10">
        <v>48.922919114751799</v>
      </c>
      <c r="BD14" s="8">
        <f t="shared" si="3"/>
        <v>6127</v>
      </c>
      <c r="BE14" s="8">
        <f t="shared" si="4"/>
        <v>1614.3578085602992</v>
      </c>
      <c r="BF14" s="8">
        <f t="shared" si="5"/>
        <v>4705.3065862012018</v>
      </c>
      <c r="BG14" s="8">
        <f t="shared" si="6"/>
        <v>74.742323716640911</v>
      </c>
      <c r="BH14" s="8">
        <f t="shared" si="7"/>
        <v>2090.406087450659</v>
      </c>
      <c r="BI14" s="8">
        <f t="shared" si="8"/>
        <v>23.958120488649271</v>
      </c>
      <c r="BJ14" s="8">
        <f t="shared" si="9"/>
        <v>15730</v>
      </c>
      <c r="BK14" s="8">
        <f t="shared" si="10"/>
        <v>1697.9100264335486</v>
      </c>
      <c r="BL14" s="8">
        <f t="shared" si="11"/>
        <v>5381.521102622698</v>
      </c>
    </row>
    <row r="15" spans="1:64" x14ac:dyDescent="0.2">
      <c r="A15">
        <v>72</v>
      </c>
      <c r="B15" t="s">
        <v>51</v>
      </c>
      <c r="C15" t="s">
        <v>103</v>
      </c>
      <c r="D15" t="s">
        <v>88</v>
      </c>
      <c r="E15" t="s">
        <v>171</v>
      </c>
      <c r="F15" t="s">
        <v>105</v>
      </c>
      <c r="G15" t="s">
        <v>108</v>
      </c>
      <c r="H15" t="s">
        <v>108</v>
      </c>
      <c r="I15" t="s">
        <v>107</v>
      </c>
      <c r="J15" t="s">
        <v>58</v>
      </c>
      <c r="K15" t="s">
        <v>128</v>
      </c>
      <c r="L15" t="s">
        <v>60</v>
      </c>
      <c r="M15" t="s">
        <v>61</v>
      </c>
      <c r="N15" t="s">
        <v>71</v>
      </c>
      <c r="O15" t="s">
        <v>63</v>
      </c>
      <c r="P15">
        <v>2015</v>
      </c>
      <c r="Q15">
        <v>23</v>
      </c>
      <c r="R15">
        <v>-3.7250700000000001</v>
      </c>
      <c r="S15">
        <v>103.69038999999999</v>
      </c>
      <c r="T15">
        <v>30</v>
      </c>
      <c r="U15" s="12">
        <v>110</v>
      </c>
      <c r="V15" s="5">
        <v>0.34634615384615303</v>
      </c>
      <c r="W15" s="5">
        <v>0.58669322733791496</v>
      </c>
      <c r="X15" s="5">
        <v>1.44</v>
      </c>
      <c r="Y15" s="5">
        <v>0.35</v>
      </c>
      <c r="Z15" s="6">
        <v>1.0394626022220499</v>
      </c>
      <c r="AA15" s="6">
        <v>55.194051448676397</v>
      </c>
      <c r="AB15" s="6">
        <v>37.245992825214799</v>
      </c>
      <c r="AC15" s="6">
        <v>0.217801095351357</v>
      </c>
      <c r="AD15" s="6">
        <v>0.21934123193273899</v>
      </c>
      <c r="AE15" s="6">
        <v>15.0384806545343</v>
      </c>
      <c r="AF15" s="6">
        <v>14.675980077820901</v>
      </c>
      <c r="AG15" s="6">
        <v>5.1712328767123301</v>
      </c>
      <c r="AH15" s="6">
        <v>0.12999999999999901</v>
      </c>
      <c r="AI15" s="10">
        <v>55.7</v>
      </c>
      <c r="AJ15" s="6">
        <f t="shared" si="1"/>
        <v>18.095718456701405</v>
      </c>
      <c r="AK15" s="6">
        <f t="shared" si="2"/>
        <v>12.924485579989074</v>
      </c>
      <c r="AL15" s="10">
        <v>37.604281543298598</v>
      </c>
      <c r="AM15" s="7">
        <v>1025298.767</v>
      </c>
      <c r="AN15" s="9">
        <v>53</v>
      </c>
      <c r="AO15" s="6">
        <v>158.24250000000001</v>
      </c>
      <c r="AP15" s="6">
        <v>116.20798531265299</v>
      </c>
      <c r="AQ15" s="6">
        <v>189.9325</v>
      </c>
      <c r="AR15" s="6">
        <v>146.66240037675601</v>
      </c>
      <c r="AS15" s="6">
        <v>19.674697961304499</v>
      </c>
      <c r="AT15" s="6">
        <v>0.52</v>
      </c>
      <c r="AU15" s="6">
        <v>1.30668398106015</v>
      </c>
      <c r="AV15" s="10">
        <v>0.67947567015128096</v>
      </c>
      <c r="AW15" s="10">
        <v>19.003691704096902</v>
      </c>
      <c r="AX15" s="10">
        <v>44.049596857887302</v>
      </c>
      <c r="AY15" s="11">
        <v>143</v>
      </c>
      <c r="AZ15" s="10">
        <v>15.435545694850441</v>
      </c>
      <c r="BA15" s="6">
        <v>4.8922919114751799</v>
      </c>
      <c r="BB15" s="10">
        <v>48.922919114751799</v>
      </c>
      <c r="BD15" s="8">
        <f t="shared" si="3"/>
        <v>6127</v>
      </c>
      <c r="BE15" s="8">
        <f t="shared" si="4"/>
        <v>1614.3578085602992</v>
      </c>
      <c r="BF15" s="8">
        <f t="shared" si="5"/>
        <v>4705.3065862012018</v>
      </c>
      <c r="BG15" s="8">
        <f t="shared" si="6"/>
        <v>74.742323716640911</v>
      </c>
      <c r="BH15" s="8">
        <f t="shared" si="7"/>
        <v>2090.406087450659</v>
      </c>
      <c r="BI15" s="8">
        <f t="shared" si="8"/>
        <v>23.958120488649271</v>
      </c>
      <c r="BJ15" s="8">
        <f t="shared" si="9"/>
        <v>15730</v>
      </c>
      <c r="BK15" s="8">
        <f t="shared" si="10"/>
        <v>1697.9100264335486</v>
      </c>
      <c r="BL15" s="8">
        <f t="shared" si="11"/>
        <v>5381.521102622698</v>
      </c>
    </row>
    <row r="16" spans="1:64" x14ac:dyDescent="0.2">
      <c r="A16">
        <v>128</v>
      </c>
      <c r="B16" t="s">
        <v>51</v>
      </c>
      <c r="C16" t="s">
        <v>109</v>
      </c>
      <c r="D16" t="s">
        <v>53</v>
      </c>
      <c r="E16" t="s">
        <v>110</v>
      </c>
      <c r="F16" t="s">
        <v>111</v>
      </c>
      <c r="G16" t="s">
        <v>112</v>
      </c>
      <c r="H16" t="s">
        <v>112</v>
      </c>
      <c r="I16" t="s">
        <v>113</v>
      </c>
      <c r="J16" t="s">
        <v>58</v>
      </c>
      <c r="K16" t="s">
        <v>59</v>
      </c>
      <c r="L16" t="s">
        <v>60</v>
      </c>
      <c r="M16" t="s">
        <v>70</v>
      </c>
      <c r="N16" t="s">
        <v>71</v>
      </c>
      <c r="O16" t="s">
        <v>63</v>
      </c>
      <c r="P16">
        <v>2009</v>
      </c>
      <c r="Q16">
        <v>17</v>
      </c>
      <c r="R16">
        <v>-6.3921787999999999</v>
      </c>
      <c r="S16">
        <v>105.82777969999999</v>
      </c>
      <c r="T16">
        <v>30</v>
      </c>
      <c r="U16" s="12">
        <v>300</v>
      </c>
      <c r="V16" s="5">
        <v>0.33480769230769097</v>
      </c>
      <c r="W16" s="5">
        <v>0.73402605516475306</v>
      </c>
      <c r="X16" s="5">
        <v>1.27</v>
      </c>
      <c r="Y16" s="5">
        <v>0.59</v>
      </c>
      <c r="Z16" s="6">
        <v>0.964533746838383</v>
      </c>
      <c r="AA16" s="6">
        <v>55.194051448676397</v>
      </c>
      <c r="AB16" s="6">
        <v>34.825901631097501</v>
      </c>
      <c r="AC16" s="6">
        <v>0.217801095351357</v>
      </c>
      <c r="AD16" s="6">
        <v>0.210665805261748</v>
      </c>
      <c r="AE16" s="6">
        <v>15.0384806545343</v>
      </c>
      <c r="AF16" s="6">
        <v>14.0873483629244</v>
      </c>
      <c r="AG16" s="6">
        <v>5.1712328767123301</v>
      </c>
      <c r="AH16" s="6">
        <v>0.12999999999999901</v>
      </c>
      <c r="AI16" s="10">
        <v>62.92</v>
      </c>
      <c r="AJ16" s="6">
        <f t="shared" si="1"/>
        <v>27.752204907432905</v>
      </c>
      <c r="AK16" s="6">
        <f t="shared" si="2"/>
        <v>22.580972030720574</v>
      </c>
      <c r="AL16" s="10">
        <v>35.167795092567097</v>
      </c>
      <c r="AM16" s="7">
        <v>1140767</v>
      </c>
      <c r="AN16" s="9">
        <v>53</v>
      </c>
      <c r="AO16" s="6">
        <v>158.24250000000001</v>
      </c>
      <c r="AP16" s="6">
        <v>127.765136467172</v>
      </c>
      <c r="AQ16" s="6">
        <v>189.9325</v>
      </c>
      <c r="AR16" s="6">
        <v>160.584211089132</v>
      </c>
      <c r="AS16" s="6">
        <v>26.468055158726202</v>
      </c>
      <c r="AT16" s="6">
        <v>0.52</v>
      </c>
      <c r="AU16" s="6">
        <v>2.09418131742683</v>
      </c>
      <c r="AV16" s="10">
        <v>1.0889742850619499</v>
      </c>
      <c r="AW16" s="10">
        <v>4.0152427782119</v>
      </c>
      <c r="AX16" s="10">
        <v>5.91412470081407</v>
      </c>
      <c r="AY16" s="11">
        <v>390</v>
      </c>
      <c r="AZ16" s="10">
        <v>7.8566740232047687</v>
      </c>
      <c r="BA16" s="6">
        <v>9.8796504846743005</v>
      </c>
      <c r="BB16" s="10">
        <v>98.796504846743005</v>
      </c>
      <c r="BD16" s="8">
        <f t="shared" si="3"/>
        <v>18876</v>
      </c>
      <c r="BE16" s="8">
        <f t="shared" si="4"/>
        <v>4226.2045088773202</v>
      </c>
      <c r="BF16" s="8">
        <f t="shared" si="5"/>
        <v>12101.708390783828</v>
      </c>
      <c r="BG16" s="8">
        <f t="shared" si="6"/>
        <v>326.69228551858498</v>
      </c>
      <c r="BH16" s="8">
        <f t="shared" si="7"/>
        <v>1204.5728334635701</v>
      </c>
      <c r="BI16" s="8">
        <f t="shared" si="8"/>
        <v>65.340328605407095</v>
      </c>
      <c r="BJ16" s="8">
        <f t="shared" si="9"/>
        <v>117000</v>
      </c>
      <c r="BK16" s="8">
        <f t="shared" si="10"/>
        <v>2357.0022069614306</v>
      </c>
      <c r="BL16" s="8">
        <f t="shared" si="11"/>
        <v>29638.951454022903</v>
      </c>
    </row>
    <row r="17" spans="1:64" x14ac:dyDescent="0.2">
      <c r="A17">
        <v>129</v>
      </c>
      <c r="B17" t="s">
        <v>51</v>
      </c>
      <c r="C17" t="s">
        <v>109</v>
      </c>
      <c r="D17" t="s">
        <v>53</v>
      </c>
      <c r="E17" t="s">
        <v>114</v>
      </c>
      <c r="F17" t="s">
        <v>111</v>
      </c>
      <c r="G17" t="s">
        <v>115</v>
      </c>
      <c r="H17" t="s">
        <v>115</v>
      </c>
      <c r="I17" t="s">
        <v>113</v>
      </c>
      <c r="J17" t="s">
        <v>58</v>
      </c>
      <c r="K17" t="s">
        <v>59</v>
      </c>
      <c r="L17" t="s">
        <v>60</v>
      </c>
      <c r="M17" t="s">
        <v>70</v>
      </c>
      <c r="N17" t="s">
        <v>71</v>
      </c>
      <c r="O17" t="s">
        <v>63</v>
      </c>
      <c r="P17">
        <v>2010</v>
      </c>
      <c r="Q17">
        <v>18</v>
      </c>
      <c r="R17">
        <v>-6.3921787999999999</v>
      </c>
      <c r="S17">
        <v>105.82777969999999</v>
      </c>
      <c r="T17">
        <v>30</v>
      </c>
      <c r="U17" s="12">
        <v>300</v>
      </c>
      <c r="V17" s="5">
        <v>0.336730769230769</v>
      </c>
      <c r="W17" s="5">
        <v>0.73402605516475306</v>
      </c>
      <c r="X17" s="5">
        <v>1.27</v>
      </c>
      <c r="Y17" s="5">
        <v>0.59</v>
      </c>
      <c r="Z17" s="6">
        <v>0.95902482263733502</v>
      </c>
      <c r="AA17" s="6">
        <v>55.194051448676397</v>
      </c>
      <c r="AB17" s="6">
        <v>34.632674299588999</v>
      </c>
      <c r="AC17" s="6">
        <v>0.217801095351357</v>
      </c>
      <c r="AD17" s="6">
        <v>0.208245770136055</v>
      </c>
      <c r="AE17" s="6">
        <v>15.0384806545343</v>
      </c>
      <c r="AF17" s="6">
        <v>13.926902264537</v>
      </c>
      <c r="AG17" s="6">
        <v>5.1712328767123301</v>
      </c>
      <c r="AH17" s="6">
        <v>0.12999999999999901</v>
      </c>
      <c r="AI17" s="10">
        <v>62.92</v>
      </c>
      <c r="AJ17" s="6">
        <f t="shared" si="1"/>
        <v>27.946652823396903</v>
      </c>
      <c r="AK17" s="6">
        <f t="shared" si="2"/>
        <v>22.775419946684572</v>
      </c>
      <c r="AL17" s="10">
        <v>34.973347176603099</v>
      </c>
      <c r="AM17" s="7">
        <v>1164048</v>
      </c>
      <c r="AN17" s="9">
        <v>53</v>
      </c>
      <c r="AO17" s="6">
        <v>158.24250000000001</v>
      </c>
      <c r="AP17" s="6">
        <v>128.70064210927501</v>
      </c>
      <c r="AQ17" s="6">
        <v>189.9325</v>
      </c>
      <c r="AR17" s="6">
        <v>161.708439348886</v>
      </c>
      <c r="AS17" s="6">
        <v>27.063178178611601</v>
      </c>
      <c r="AT17" s="6">
        <v>0.52</v>
      </c>
      <c r="AU17" s="6">
        <v>2.09418131742683</v>
      </c>
      <c r="AV17" s="10">
        <v>1.0889742850619499</v>
      </c>
      <c r="AW17" s="10">
        <v>4.0152427782119</v>
      </c>
      <c r="AX17" s="10">
        <v>5.91412470081407</v>
      </c>
      <c r="AY17" s="11">
        <v>390</v>
      </c>
      <c r="AZ17" s="10">
        <v>7.9485683540321563</v>
      </c>
      <c r="BA17" s="6">
        <v>10.2693924836333</v>
      </c>
      <c r="BB17" s="10">
        <v>102.693924836333</v>
      </c>
      <c r="BD17" s="8">
        <f t="shared" si="3"/>
        <v>18876</v>
      </c>
      <c r="BE17" s="8">
        <f t="shared" si="4"/>
        <v>4178.0706793610998</v>
      </c>
      <c r="BF17" s="8">
        <f t="shared" si="5"/>
        <v>12043.374015994628</v>
      </c>
      <c r="BG17" s="8">
        <f t="shared" si="6"/>
        <v>326.69228551858498</v>
      </c>
      <c r="BH17" s="8">
        <f t="shared" si="7"/>
        <v>1204.5728334635701</v>
      </c>
      <c r="BI17" s="8">
        <f t="shared" si="8"/>
        <v>65.340328605407095</v>
      </c>
      <c r="BJ17" s="8">
        <f t="shared" si="9"/>
        <v>117000</v>
      </c>
      <c r="BK17" s="8">
        <f t="shared" si="10"/>
        <v>2384.5705062096467</v>
      </c>
      <c r="BL17" s="8">
        <f t="shared" si="11"/>
        <v>30808.177450899901</v>
      </c>
    </row>
    <row r="18" spans="1:64" x14ac:dyDescent="0.2">
      <c r="A18">
        <v>98</v>
      </c>
      <c r="B18" t="s">
        <v>51</v>
      </c>
      <c r="C18" t="s">
        <v>109</v>
      </c>
      <c r="D18" t="s">
        <v>53</v>
      </c>
      <c r="E18" t="s">
        <v>116</v>
      </c>
      <c r="F18" t="s">
        <v>117</v>
      </c>
      <c r="G18" t="s">
        <v>118</v>
      </c>
      <c r="H18" t="s">
        <v>118</v>
      </c>
      <c r="I18" t="s">
        <v>119</v>
      </c>
      <c r="J18" t="s">
        <v>58</v>
      </c>
      <c r="K18" t="s">
        <v>59</v>
      </c>
      <c r="L18" t="s">
        <v>60</v>
      </c>
      <c r="M18" t="s">
        <v>70</v>
      </c>
      <c r="N18" t="s">
        <v>71</v>
      </c>
      <c r="O18" t="s">
        <v>63</v>
      </c>
      <c r="P18">
        <v>2011</v>
      </c>
      <c r="Q18">
        <v>19</v>
      </c>
      <c r="R18">
        <v>-6.0588744999999999</v>
      </c>
      <c r="S18">
        <v>106.4643002</v>
      </c>
      <c r="T18">
        <v>30</v>
      </c>
      <c r="U18" s="12">
        <v>315</v>
      </c>
      <c r="V18" s="5">
        <v>0.33865384615384603</v>
      </c>
      <c r="W18" s="5">
        <v>0.73402605516475306</v>
      </c>
      <c r="X18" s="5">
        <v>1.27</v>
      </c>
      <c r="Y18" s="5">
        <v>0.59</v>
      </c>
      <c r="Z18" s="6">
        <v>0.95357847190872502</v>
      </c>
      <c r="AA18" s="6">
        <v>55.194051448676397</v>
      </c>
      <c r="AB18" s="6">
        <v>34.441643656985399</v>
      </c>
      <c r="AC18" s="6">
        <v>0.217801095351357</v>
      </c>
      <c r="AD18" s="6">
        <v>0.20586719717919999</v>
      </c>
      <c r="AE18" s="6">
        <v>15.0384806545343</v>
      </c>
      <c r="AF18" s="6">
        <v>13.769181816909899</v>
      </c>
      <c r="AG18" s="6">
        <v>5.1712328767123301</v>
      </c>
      <c r="AH18" s="6">
        <v>0.12999999999999901</v>
      </c>
      <c r="AI18" s="10">
        <v>62.92</v>
      </c>
      <c r="AJ18" s="6">
        <f t="shared" si="1"/>
        <v>28.138890068961601</v>
      </c>
      <c r="AK18" s="6">
        <f t="shared" si="2"/>
        <v>22.96765719224927</v>
      </c>
      <c r="AL18" s="10">
        <v>34.781109931038401</v>
      </c>
      <c r="AM18" s="7">
        <v>1187804</v>
      </c>
      <c r="AN18" s="9">
        <v>53</v>
      </c>
      <c r="AO18" s="6">
        <v>158.24250000000001</v>
      </c>
      <c r="AP18" s="6">
        <v>129.636147751377</v>
      </c>
      <c r="AQ18" s="6">
        <v>189.9325</v>
      </c>
      <c r="AR18" s="6">
        <v>162.832667608641</v>
      </c>
      <c r="AS18" s="6">
        <v>27.6629451399643</v>
      </c>
      <c r="AT18" s="6">
        <v>0.52</v>
      </c>
      <c r="AU18" s="6">
        <v>2.7277280877139201</v>
      </c>
      <c r="AV18" s="10">
        <v>1.41841860561124</v>
      </c>
      <c r="AW18" s="10">
        <v>5.78491694784522</v>
      </c>
      <c r="AX18" s="10">
        <v>7.9719076534824396</v>
      </c>
      <c r="AY18" s="11">
        <v>409.5</v>
      </c>
      <c r="AZ18" s="10">
        <v>8.0428969418198477</v>
      </c>
      <c r="BA18" s="6">
        <v>11.172169307945399</v>
      </c>
      <c r="BB18" s="10">
        <v>111.721693079454</v>
      </c>
      <c r="BD18" s="8">
        <f t="shared" si="3"/>
        <v>19819.8</v>
      </c>
      <c r="BE18" s="8">
        <f t="shared" si="4"/>
        <v>4337.2922723266183</v>
      </c>
      <c r="BF18" s="8">
        <f t="shared" si="5"/>
        <v>12584.987984441481</v>
      </c>
      <c r="BG18" s="8">
        <f t="shared" si="6"/>
        <v>446.80186076754057</v>
      </c>
      <c r="BH18" s="8">
        <f t="shared" si="7"/>
        <v>1822.2488385712443</v>
      </c>
      <c r="BI18" s="8">
        <f t="shared" si="8"/>
        <v>68.607345035677454</v>
      </c>
      <c r="BJ18" s="8">
        <f t="shared" si="9"/>
        <v>128992.5</v>
      </c>
      <c r="BK18" s="8">
        <f t="shared" si="10"/>
        <v>2533.5125366732518</v>
      </c>
      <c r="BL18" s="8">
        <f t="shared" si="11"/>
        <v>35192.33332002801</v>
      </c>
    </row>
    <row r="19" spans="1:64" x14ac:dyDescent="0.2">
      <c r="A19">
        <v>122</v>
      </c>
      <c r="B19" t="s">
        <v>51</v>
      </c>
      <c r="C19" t="s">
        <v>109</v>
      </c>
      <c r="D19" t="s">
        <v>53</v>
      </c>
      <c r="E19" t="s">
        <v>120</v>
      </c>
      <c r="F19" t="s">
        <v>117</v>
      </c>
      <c r="G19" t="s">
        <v>121</v>
      </c>
      <c r="H19" t="s">
        <v>121</v>
      </c>
      <c r="I19" t="s">
        <v>119</v>
      </c>
      <c r="J19" t="s">
        <v>58</v>
      </c>
      <c r="K19" t="s">
        <v>59</v>
      </c>
      <c r="L19" t="s">
        <v>60</v>
      </c>
      <c r="M19" t="s">
        <v>70</v>
      </c>
      <c r="N19" t="s">
        <v>71</v>
      </c>
      <c r="O19" t="s">
        <v>63</v>
      </c>
      <c r="P19">
        <v>2012</v>
      </c>
      <c r="Q19">
        <v>20</v>
      </c>
      <c r="R19">
        <v>-6.0588744999999999</v>
      </c>
      <c r="S19">
        <v>106.4643002</v>
      </c>
      <c r="T19">
        <v>30</v>
      </c>
      <c r="U19" s="12">
        <v>315</v>
      </c>
      <c r="V19" s="5">
        <v>0.340576923076923</v>
      </c>
      <c r="W19" s="5">
        <v>0.73402605516475306</v>
      </c>
      <c r="X19" s="5">
        <v>1.27</v>
      </c>
      <c r="Y19" s="5">
        <v>0.59</v>
      </c>
      <c r="Z19" s="6">
        <v>0.94819363451363603</v>
      </c>
      <c r="AA19" s="6">
        <v>55.194051448676397</v>
      </c>
      <c r="AB19" s="6">
        <v>34.252772454040198</v>
      </c>
      <c r="AC19" s="6">
        <v>0.217801095351357</v>
      </c>
      <c r="AD19" s="6">
        <v>0.203529144617072</v>
      </c>
      <c r="AE19" s="6">
        <v>15.0384806545343</v>
      </c>
      <c r="AF19" s="6">
        <v>13.614125627796099</v>
      </c>
      <c r="AG19" s="6">
        <v>5.1712328767123301</v>
      </c>
      <c r="AH19" s="6">
        <v>0.12999999999999901</v>
      </c>
      <c r="AI19" s="10">
        <v>62.92</v>
      </c>
      <c r="AJ19" s="6">
        <f t="shared" si="1"/>
        <v>28.328954132237499</v>
      </c>
      <c r="AK19" s="6">
        <f t="shared" si="2"/>
        <v>23.157721255525168</v>
      </c>
      <c r="AL19" s="10">
        <v>34.591045867762503</v>
      </c>
      <c r="AM19" s="7">
        <v>1253133</v>
      </c>
      <c r="AN19" s="9">
        <v>53</v>
      </c>
      <c r="AO19" s="6">
        <v>158.24250000000001</v>
      </c>
      <c r="AP19" s="6">
        <v>130.57165339348001</v>
      </c>
      <c r="AQ19" s="6">
        <v>189.9325</v>
      </c>
      <c r="AR19" s="6">
        <v>163.956895868396</v>
      </c>
      <c r="AS19" s="6">
        <v>28.267410614010299</v>
      </c>
      <c r="AT19" s="6">
        <v>0.52</v>
      </c>
      <c r="AU19" s="6">
        <v>2.7277280877139201</v>
      </c>
      <c r="AV19" s="10">
        <v>1.41841860561124</v>
      </c>
      <c r="AW19" s="10">
        <v>5.78491694784522</v>
      </c>
      <c r="AX19" s="10">
        <v>7.9719076534824396</v>
      </c>
      <c r="AY19" s="11">
        <v>409.5</v>
      </c>
      <c r="AZ19" s="10">
        <v>8.4156131303347372</v>
      </c>
      <c r="BA19" s="6">
        <v>11.541892117042</v>
      </c>
      <c r="BB19" s="10">
        <v>115.41892117042001</v>
      </c>
      <c r="BD19" s="8">
        <f t="shared" si="3"/>
        <v>19819.8</v>
      </c>
      <c r="BE19" s="8">
        <f t="shared" si="4"/>
        <v>4288.4495727557714</v>
      </c>
      <c r="BF19" s="8">
        <f t="shared" si="5"/>
        <v>12525.117804509573</v>
      </c>
      <c r="BG19" s="8">
        <f t="shared" si="6"/>
        <v>446.80186076754057</v>
      </c>
      <c r="BH19" s="8">
        <f t="shared" si="7"/>
        <v>1822.2488385712443</v>
      </c>
      <c r="BI19" s="8">
        <f t="shared" si="8"/>
        <v>68.607345035677454</v>
      </c>
      <c r="BJ19" s="8">
        <f t="shared" si="9"/>
        <v>128992.5</v>
      </c>
      <c r="BK19" s="8">
        <f t="shared" si="10"/>
        <v>2650.9181360554421</v>
      </c>
      <c r="BL19" s="8">
        <f t="shared" si="11"/>
        <v>36356.960168682301</v>
      </c>
    </row>
    <row r="20" spans="1:64" x14ac:dyDescent="0.2">
      <c r="A20">
        <v>8</v>
      </c>
      <c r="B20" t="s">
        <v>51</v>
      </c>
      <c r="C20" t="s">
        <v>109</v>
      </c>
      <c r="D20" t="s">
        <v>53</v>
      </c>
      <c r="E20" t="s">
        <v>122</v>
      </c>
      <c r="F20" t="s">
        <v>117</v>
      </c>
      <c r="G20" t="s">
        <v>123</v>
      </c>
      <c r="H20" t="s">
        <v>123</v>
      </c>
      <c r="I20" t="s">
        <v>119</v>
      </c>
      <c r="J20" t="s">
        <v>58</v>
      </c>
      <c r="K20" t="s">
        <v>59</v>
      </c>
      <c r="L20" t="s">
        <v>60</v>
      </c>
      <c r="M20" t="s">
        <v>70</v>
      </c>
      <c r="N20" t="s">
        <v>71</v>
      </c>
      <c r="O20" t="s">
        <v>63</v>
      </c>
      <c r="P20">
        <v>2012</v>
      </c>
      <c r="Q20">
        <v>20</v>
      </c>
      <c r="R20">
        <v>-6.0588744999999999</v>
      </c>
      <c r="S20">
        <v>106.4643002</v>
      </c>
      <c r="T20">
        <v>30</v>
      </c>
      <c r="U20" s="12">
        <v>315</v>
      </c>
      <c r="V20" s="5">
        <v>0.340576923076923</v>
      </c>
      <c r="W20" s="5">
        <v>0.73402605516475306</v>
      </c>
      <c r="X20" s="5">
        <v>1.27</v>
      </c>
      <c r="Y20" s="5">
        <v>0.59</v>
      </c>
      <c r="Z20" s="6">
        <v>0.94819363451363603</v>
      </c>
      <c r="AA20" s="6">
        <v>55.194051448676397</v>
      </c>
      <c r="AB20" s="6">
        <v>34.252772454040198</v>
      </c>
      <c r="AC20" s="6">
        <v>0.217801095351357</v>
      </c>
      <c r="AD20" s="6">
        <v>0.203529144617072</v>
      </c>
      <c r="AE20" s="6">
        <v>15.0384806545343</v>
      </c>
      <c r="AF20" s="6">
        <v>13.614125627796099</v>
      </c>
      <c r="AG20" s="6">
        <v>5.1712328767123301</v>
      </c>
      <c r="AH20" s="6">
        <v>0.12999999999999901</v>
      </c>
      <c r="AI20" s="10">
        <v>62.92</v>
      </c>
      <c r="AJ20" s="6">
        <f t="shared" si="1"/>
        <v>28.328954132237499</v>
      </c>
      <c r="AK20" s="6">
        <f t="shared" si="2"/>
        <v>23.157721255525168</v>
      </c>
      <c r="AL20" s="10">
        <v>34.591045867762503</v>
      </c>
      <c r="AM20" s="7">
        <v>1253133</v>
      </c>
      <c r="AN20" s="9">
        <v>53</v>
      </c>
      <c r="AO20" s="6">
        <v>158.24250000000001</v>
      </c>
      <c r="AP20" s="6">
        <v>130.57165339348001</v>
      </c>
      <c r="AQ20" s="6">
        <v>189.9325</v>
      </c>
      <c r="AR20" s="6">
        <v>163.956895868396</v>
      </c>
      <c r="AS20" s="6">
        <v>28.267410614010299</v>
      </c>
      <c r="AT20" s="6">
        <v>0.52</v>
      </c>
      <c r="AU20" s="6">
        <v>2.7277280877139201</v>
      </c>
      <c r="AV20" s="10">
        <v>1.41841860561124</v>
      </c>
      <c r="AW20" s="10">
        <v>5.78491694784522</v>
      </c>
      <c r="AX20" s="10">
        <v>7.9719076534824396</v>
      </c>
      <c r="AY20" s="11">
        <v>409.5</v>
      </c>
      <c r="AZ20" s="10">
        <v>8.4156131303347372</v>
      </c>
      <c r="BA20" s="6">
        <v>11.541892117042</v>
      </c>
      <c r="BB20" s="10">
        <v>115.41892117042001</v>
      </c>
      <c r="BD20" s="8">
        <f t="shared" si="3"/>
        <v>19819.8</v>
      </c>
      <c r="BE20" s="8">
        <f t="shared" si="4"/>
        <v>4288.4495727557714</v>
      </c>
      <c r="BF20" s="8">
        <f t="shared" si="5"/>
        <v>12525.117804509573</v>
      </c>
      <c r="BG20" s="8">
        <f t="shared" si="6"/>
        <v>446.80186076754057</v>
      </c>
      <c r="BH20" s="8">
        <f t="shared" si="7"/>
        <v>1822.2488385712443</v>
      </c>
      <c r="BI20" s="8">
        <f t="shared" si="8"/>
        <v>68.607345035677454</v>
      </c>
      <c r="BJ20" s="8">
        <f t="shared" si="9"/>
        <v>128992.5</v>
      </c>
      <c r="BK20" s="8">
        <f t="shared" si="10"/>
        <v>2650.9181360554421</v>
      </c>
      <c r="BL20" s="8">
        <f t="shared" si="11"/>
        <v>36356.960168682301</v>
      </c>
    </row>
    <row r="21" spans="1:64" x14ac:dyDescent="0.2">
      <c r="A21">
        <v>59</v>
      </c>
      <c r="B21" t="s">
        <v>51</v>
      </c>
      <c r="C21" t="s">
        <v>109</v>
      </c>
      <c r="D21" t="s">
        <v>53</v>
      </c>
      <c r="E21" t="s">
        <v>124</v>
      </c>
      <c r="F21" t="s">
        <v>125</v>
      </c>
      <c r="G21" t="s">
        <v>126</v>
      </c>
      <c r="H21" t="s">
        <v>126</v>
      </c>
      <c r="I21" t="s">
        <v>127</v>
      </c>
      <c r="J21" t="s">
        <v>58</v>
      </c>
      <c r="K21" t="s">
        <v>128</v>
      </c>
      <c r="L21" t="s">
        <v>60</v>
      </c>
      <c r="M21" t="s">
        <v>70</v>
      </c>
      <c r="N21" t="s">
        <v>62</v>
      </c>
      <c r="O21" t="s">
        <v>63</v>
      </c>
      <c r="P21">
        <v>2017</v>
      </c>
      <c r="Q21">
        <v>25</v>
      </c>
      <c r="R21">
        <v>-5.8829716000000003</v>
      </c>
      <c r="S21">
        <v>106.0459286</v>
      </c>
      <c r="T21">
        <v>30</v>
      </c>
      <c r="U21" s="12">
        <v>660</v>
      </c>
      <c r="V21" s="5">
        <v>0.365416666666666</v>
      </c>
      <c r="W21" s="5">
        <v>0.73402605516475306</v>
      </c>
      <c r="X21" s="5">
        <v>1.27</v>
      </c>
      <c r="Y21" s="5">
        <v>0.59</v>
      </c>
      <c r="Z21" s="6">
        <v>0.81191760063412</v>
      </c>
      <c r="AA21" s="6">
        <v>55.194051448676397</v>
      </c>
      <c r="AB21" s="6">
        <v>32.025051203258798</v>
      </c>
      <c r="AC21" s="6">
        <v>0.217801095351357</v>
      </c>
      <c r="AD21" s="6">
        <v>0.190318637719298</v>
      </c>
      <c r="AE21" s="6">
        <v>15.0384806545343</v>
      </c>
      <c r="AF21" s="6">
        <v>12.5111036763107</v>
      </c>
      <c r="AG21" s="6">
        <v>4.7031963470319598</v>
      </c>
      <c r="AH21" s="6">
        <v>0.12</v>
      </c>
      <c r="AI21" s="10">
        <v>52.95</v>
      </c>
      <c r="AJ21" s="6">
        <f t="shared" si="1"/>
        <v>20.625064294861801</v>
      </c>
      <c r="AK21" s="6">
        <f t="shared" si="2"/>
        <v>15.921867947829842</v>
      </c>
      <c r="AL21" s="10">
        <v>32.324935705138202</v>
      </c>
      <c r="AM21" s="7">
        <v>1400000</v>
      </c>
      <c r="AN21" s="9">
        <v>53</v>
      </c>
      <c r="AO21" s="6">
        <v>158.24250000000001</v>
      </c>
      <c r="AP21" s="6">
        <v>155.48498591004599</v>
      </c>
      <c r="AQ21" s="6">
        <v>189.9325</v>
      </c>
      <c r="AR21" s="6">
        <v>194.43385912336899</v>
      </c>
      <c r="AS21" s="6">
        <v>43.018678760286797</v>
      </c>
      <c r="AT21" s="6">
        <v>0.47</v>
      </c>
      <c r="AU21" s="6">
        <v>2.4729612490627</v>
      </c>
      <c r="AV21" s="10">
        <v>1.16229178705946</v>
      </c>
      <c r="AW21" s="10">
        <v>4.6984608654197597</v>
      </c>
      <c r="AX21" s="10">
        <v>7.00058523378671</v>
      </c>
      <c r="AY21" s="11">
        <v>858</v>
      </c>
      <c r="AZ21" s="10">
        <v>13.674719787151961</v>
      </c>
      <c r="BA21" s="6">
        <v>15.7605028195439</v>
      </c>
      <c r="BB21" s="10">
        <v>157.60502819543899</v>
      </c>
      <c r="BD21" s="8">
        <f t="shared" si="3"/>
        <v>34947</v>
      </c>
      <c r="BE21" s="8">
        <f t="shared" si="4"/>
        <v>8257.3284263650621</v>
      </c>
      <c r="BF21" s="8">
        <f t="shared" si="5"/>
        <v>24438.567154432309</v>
      </c>
      <c r="BG21" s="8">
        <f t="shared" si="6"/>
        <v>767.11257945924365</v>
      </c>
      <c r="BH21" s="8">
        <f t="shared" si="7"/>
        <v>3100.9841711770414</v>
      </c>
      <c r="BI21" s="8">
        <f t="shared" si="8"/>
        <v>143.74872293189563</v>
      </c>
      <c r="BJ21" s="8">
        <f t="shared" si="9"/>
        <v>566280</v>
      </c>
      <c r="BK21" s="8">
        <f t="shared" si="10"/>
        <v>9025.3150595202951</v>
      </c>
      <c r="BL21" s="8">
        <f t="shared" si="11"/>
        <v>104019.31860898974</v>
      </c>
    </row>
    <row r="22" spans="1:64" x14ac:dyDescent="0.2">
      <c r="A22">
        <v>11</v>
      </c>
      <c r="B22" t="s">
        <v>51</v>
      </c>
      <c r="C22" t="s">
        <v>109</v>
      </c>
      <c r="D22" t="s">
        <v>53</v>
      </c>
      <c r="E22" t="s">
        <v>129</v>
      </c>
      <c r="F22" t="s">
        <v>130</v>
      </c>
      <c r="G22" t="s">
        <v>131</v>
      </c>
      <c r="H22" t="s">
        <v>131</v>
      </c>
      <c r="I22" t="s">
        <v>132</v>
      </c>
      <c r="J22" t="s">
        <v>58</v>
      </c>
      <c r="K22" t="s">
        <v>128</v>
      </c>
      <c r="L22" t="s">
        <v>60</v>
      </c>
      <c r="M22" t="s">
        <v>61</v>
      </c>
      <c r="N22" t="s">
        <v>71</v>
      </c>
      <c r="O22" t="s">
        <v>63</v>
      </c>
      <c r="P22">
        <v>2011</v>
      </c>
      <c r="Q22">
        <v>19</v>
      </c>
      <c r="R22">
        <v>-5.8892179000000002</v>
      </c>
      <c r="S22">
        <v>106.0336018</v>
      </c>
      <c r="T22">
        <v>30</v>
      </c>
      <c r="U22" s="12">
        <v>625</v>
      </c>
      <c r="V22" s="5">
        <v>0.33865384615384603</v>
      </c>
      <c r="W22" s="5">
        <v>0.73402605516475306</v>
      </c>
      <c r="X22" s="5">
        <v>1.27</v>
      </c>
      <c r="Y22" s="5">
        <v>0.59</v>
      </c>
      <c r="Z22" s="6">
        <v>1.0630752195191999</v>
      </c>
      <c r="AA22" s="6">
        <v>55.194051448676397</v>
      </c>
      <c r="AB22" s="6">
        <v>38.067079831404897</v>
      </c>
      <c r="AC22" s="6">
        <v>0.217801095351357</v>
      </c>
      <c r="AD22" s="6">
        <v>0.229506351370346</v>
      </c>
      <c r="AE22" s="6">
        <v>15.0384806545343</v>
      </c>
      <c r="AF22" s="6">
        <v>15.350258435797</v>
      </c>
      <c r="AG22" s="6">
        <v>5.1712328767123301</v>
      </c>
      <c r="AH22" s="6">
        <v>0.12999999999999901</v>
      </c>
      <c r="AI22" s="10">
        <v>52.95</v>
      </c>
      <c r="AJ22" s="6">
        <f t="shared" si="1"/>
        <v>14.519401468424505</v>
      </c>
      <c r="AK22" s="6">
        <f t="shared" si="2"/>
        <v>9.3481685917121737</v>
      </c>
      <c r="AL22" s="10">
        <v>38.430598531575498</v>
      </c>
      <c r="AM22" s="7">
        <v>1187804</v>
      </c>
      <c r="AN22" s="9">
        <v>53</v>
      </c>
      <c r="AO22" s="6">
        <v>158.24250000000001</v>
      </c>
      <c r="AP22" s="6">
        <v>112.85369401388</v>
      </c>
      <c r="AQ22" s="6">
        <v>189.9325</v>
      </c>
      <c r="AR22" s="6">
        <v>142.63097232584599</v>
      </c>
      <c r="AS22" s="6">
        <v>17.765330647405701</v>
      </c>
      <c r="AT22" s="6">
        <v>0.52</v>
      </c>
      <c r="AU22" s="6">
        <v>2.4729612490627</v>
      </c>
      <c r="AV22" s="10">
        <v>1.2859398495126</v>
      </c>
      <c r="AW22" s="10">
        <v>32.698937191153902</v>
      </c>
      <c r="AX22" s="10">
        <v>48.8676874254582</v>
      </c>
      <c r="AY22" s="11">
        <v>812.5</v>
      </c>
      <c r="AZ22" s="10">
        <v>19.760715479188264</v>
      </c>
      <c r="BA22" s="6">
        <v>30.5335789742001</v>
      </c>
      <c r="BB22" s="10">
        <v>305.335789742001</v>
      </c>
      <c r="BD22" s="8">
        <f t="shared" si="3"/>
        <v>33093.75</v>
      </c>
      <c r="BE22" s="8">
        <f t="shared" si="4"/>
        <v>9593.911522373126</v>
      </c>
      <c r="BF22" s="8">
        <f t="shared" si="5"/>
        <v>27251.144630179893</v>
      </c>
      <c r="BG22" s="8">
        <f t="shared" si="6"/>
        <v>803.71240594537494</v>
      </c>
      <c r="BH22" s="8">
        <f t="shared" si="7"/>
        <v>20436.835744471187</v>
      </c>
      <c r="BI22" s="8">
        <f t="shared" si="8"/>
        <v>136.12568459459811</v>
      </c>
      <c r="BJ22" s="8">
        <f t="shared" si="9"/>
        <v>507812.5</v>
      </c>
      <c r="BK22" s="8">
        <f t="shared" si="10"/>
        <v>12350.447174492665</v>
      </c>
      <c r="BL22" s="8">
        <f t="shared" si="11"/>
        <v>190834.86858875063</v>
      </c>
    </row>
    <row r="23" spans="1:64" x14ac:dyDescent="0.2">
      <c r="A23">
        <v>162</v>
      </c>
      <c r="B23" t="s">
        <v>51</v>
      </c>
      <c r="C23" t="s">
        <v>109</v>
      </c>
      <c r="D23" t="s">
        <v>53</v>
      </c>
      <c r="E23" t="s">
        <v>133</v>
      </c>
      <c r="F23" t="s">
        <v>130</v>
      </c>
      <c r="G23" t="s">
        <v>134</v>
      </c>
      <c r="H23" t="s">
        <v>134</v>
      </c>
      <c r="I23" t="s">
        <v>132</v>
      </c>
      <c r="J23" t="s">
        <v>58</v>
      </c>
      <c r="K23" t="s">
        <v>128</v>
      </c>
      <c r="L23" t="s">
        <v>60</v>
      </c>
      <c r="M23" t="s">
        <v>61</v>
      </c>
      <c r="N23" t="s">
        <v>71</v>
      </c>
      <c r="O23" t="s">
        <v>63</v>
      </c>
      <c r="P23">
        <v>1984</v>
      </c>
      <c r="Q23">
        <v>5</v>
      </c>
      <c r="R23">
        <v>-5.8919072999999997</v>
      </c>
      <c r="S23">
        <v>106.0302341</v>
      </c>
      <c r="T23">
        <v>30</v>
      </c>
      <c r="U23" s="12">
        <v>400</v>
      </c>
      <c r="V23" s="5">
        <v>0.28673076923076901</v>
      </c>
      <c r="W23" s="5">
        <v>0.73402605516475306</v>
      </c>
      <c r="X23" s="5">
        <v>1.27</v>
      </c>
      <c r="Y23" s="5">
        <v>0.59</v>
      </c>
      <c r="Z23" s="6">
        <v>1.2556038021662801</v>
      </c>
      <c r="AA23" s="6">
        <v>55.194051448676397</v>
      </c>
      <c r="AB23" s="6">
        <v>44.763102615221499</v>
      </c>
      <c r="AC23" s="6">
        <v>0.217801095351357</v>
      </c>
      <c r="AD23" s="6">
        <v>0.32115188281433499</v>
      </c>
      <c r="AE23" s="6">
        <v>15.0384806545343</v>
      </c>
      <c r="AF23" s="6">
        <v>21.413118544912699</v>
      </c>
      <c r="AG23" s="6">
        <v>5.1712328767123301</v>
      </c>
      <c r="AH23" s="6">
        <v>0.12999999999999901</v>
      </c>
      <c r="AI23" s="10">
        <v>52.95</v>
      </c>
      <c r="AJ23" s="6">
        <f t="shared" si="1"/>
        <v>7.780661849210901</v>
      </c>
      <c r="AK23" s="6">
        <f t="shared" si="2"/>
        <v>2.6094289724985709</v>
      </c>
      <c r="AL23" s="10">
        <v>45.169338150789102</v>
      </c>
      <c r="AM23" s="7">
        <v>932090</v>
      </c>
      <c r="AN23" s="9">
        <v>53</v>
      </c>
      <c r="AO23" s="6">
        <v>158.24250000000001</v>
      </c>
      <c r="AP23" s="6">
        <v>90.212227747160995</v>
      </c>
      <c r="AQ23" s="6">
        <v>189.9325</v>
      </c>
      <c r="AR23" s="6">
        <v>115.418832982203</v>
      </c>
      <c r="AS23" s="6">
        <v>6.0769933406384498</v>
      </c>
      <c r="AT23" s="6">
        <v>0.52</v>
      </c>
      <c r="AU23" s="6">
        <v>2.4729612490627</v>
      </c>
      <c r="AV23" s="10">
        <v>1.2859398495126</v>
      </c>
      <c r="AW23" s="10">
        <v>4.5629164383596104</v>
      </c>
      <c r="AX23" s="10">
        <v>6.8437811516437703</v>
      </c>
      <c r="AY23" s="11">
        <v>520</v>
      </c>
      <c r="AZ23" s="10">
        <v>55.551627421999591</v>
      </c>
      <c r="BA23" s="6">
        <v>7.6201372137877996</v>
      </c>
      <c r="BB23" s="10">
        <v>76.201372137877996</v>
      </c>
      <c r="BD23" s="8">
        <f t="shared" si="3"/>
        <v>21180</v>
      </c>
      <c r="BE23" s="8">
        <f t="shared" si="4"/>
        <v>8565.2474179650799</v>
      </c>
      <c r="BF23" s="8">
        <f t="shared" si="5"/>
        <v>20136.228411000575</v>
      </c>
      <c r="BG23" s="8">
        <f t="shared" si="6"/>
        <v>514.37593980504005</v>
      </c>
      <c r="BH23" s="8">
        <f t="shared" si="7"/>
        <v>1825.1665753438442</v>
      </c>
      <c r="BI23" s="8">
        <f t="shared" si="8"/>
        <v>87.120438140542802</v>
      </c>
      <c r="BJ23" s="8">
        <f t="shared" si="9"/>
        <v>208000</v>
      </c>
      <c r="BK23" s="8">
        <f t="shared" si="10"/>
        <v>22220.650968799837</v>
      </c>
      <c r="BL23" s="8">
        <f t="shared" si="11"/>
        <v>30480.548855151199</v>
      </c>
    </row>
    <row r="24" spans="1:64" x14ac:dyDescent="0.2">
      <c r="A24">
        <v>68</v>
      </c>
      <c r="B24" t="s">
        <v>51</v>
      </c>
      <c r="C24" t="s">
        <v>109</v>
      </c>
      <c r="D24" t="s">
        <v>53</v>
      </c>
      <c r="E24" t="s">
        <v>135</v>
      </c>
      <c r="F24" t="s">
        <v>130</v>
      </c>
      <c r="G24" t="s">
        <v>136</v>
      </c>
      <c r="H24" t="s">
        <v>136</v>
      </c>
      <c r="I24" t="s">
        <v>132</v>
      </c>
      <c r="J24" t="s">
        <v>58</v>
      </c>
      <c r="K24" t="s">
        <v>128</v>
      </c>
      <c r="L24" t="s">
        <v>60</v>
      </c>
      <c r="M24" t="s">
        <v>61</v>
      </c>
      <c r="N24" t="s">
        <v>71</v>
      </c>
      <c r="O24" t="s">
        <v>63</v>
      </c>
      <c r="P24">
        <v>1985</v>
      </c>
      <c r="Q24">
        <v>5</v>
      </c>
      <c r="R24">
        <v>-5.8919072999999997</v>
      </c>
      <c r="S24">
        <v>106.0302341</v>
      </c>
      <c r="T24">
        <v>30</v>
      </c>
      <c r="U24" s="12">
        <v>400</v>
      </c>
      <c r="V24" s="5">
        <v>0.28865384615384598</v>
      </c>
      <c r="W24" s="5">
        <v>0.73402605516475306</v>
      </c>
      <c r="X24" s="5">
        <v>1.27</v>
      </c>
      <c r="Y24" s="5">
        <v>0.59</v>
      </c>
      <c r="Z24" s="6">
        <v>1.2472377554451199</v>
      </c>
      <c r="AA24" s="6">
        <v>55.194051448676397</v>
      </c>
      <c r="AB24" s="6">
        <v>44.472092971764503</v>
      </c>
      <c r="AC24" s="6">
        <v>0.217801095351357</v>
      </c>
      <c r="AD24" s="6">
        <v>0.31684405924751302</v>
      </c>
      <c r="AE24" s="6">
        <v>15.0384806545343</v>
      </c>
      <c r="AF24" s="6">
        <v>21.128745793909001</v>
      </c>
      <c r="AG24" s="6">
        <v>5.1712328767123301</v>
      </c>
      <c r="AH24" s="6">
        <v>0.12999999999999901</v>
      </c>
      <c r="AI24" s="10">
        <v>52.95</v>
      </c>
      <c r="AJ24" s="6">
        <f t="shared" si="1"/>
        <v>8.0735304128265</v>
      </c>
      <c r="AK24" s="6">
        <f t="shared" si="2"/>
        <v>2.9022975361141699</v>
      </c>
      <c r="AL24" s="10">
        <v>44.876469587173503</v>
      </c>
      <c r="AM24" s="7">
        <v>932090</v>
      </c>
      <c r="AN24" s="9">
        <v>53</v>
      </c>
      <c r="AO24" s="6">
        <v>158.24250000000001</v>
      </c>
      <c r="AP24" s="6">
        <v>91.050800571854296</v>
      </c>
      <c r="AQ24" s="6">
        <v>189.9325</v>
      </c>
      <c r="AR24" s="6">
        <v>116.426689994931</v>
      </c>
      <c r="AS24" s="6">
        <v>6.4759903982702003</v>
      </c>
      <c r="AT24" s="6">
        <v>0.52</v>
      </c>
      <c r="AU24" s="6">
        <v>2.4729612490627</v>
      </c>
      <c r="AV24" s="10">
        <v>1.2859398495126</v>
      </c>
      <c r="AW24" s="10">
        <v>4.5629164383596104</v>
      </c>
      <c r="AX24" s="10">
        <v>6.8437811516437703</v>
      </c>
      <c r="AY24" s="11">
        <v>520</v>
      </c>
      <c r="AZ24" s="10">
        <v>49.945956353769759</v>
      </c>
      <c r="BA24" s="6">
        <v>7.5124750203461597</v>
      </c>
      <c r="BB24" s="10">
        <v>75.124750203461602</v>
      </c>
      <c r="BD24" s="8">
        <f t="shared" si="3"/>
        <v>21180</v>
      </c>
      <c r="BE24" s="8">
        <f t="shared" si="4"/>
        <v>8451.4983175636007</v>
      </c>
      <c r="BF24" s="8">
        <f t="shared" si="5"/>
        <v>20019.080985554334</v>
      </c>
      <c r="BG24" s="8">
        <f t="shared" si="6"/>
        <v>514.37593980504005</v>
      </c>
      <c r="BH24" s="8">
        <f t="shared" si="7"/>
        <v>1825.1665753438442</v>
      </c>
      <c r="BI24" s="8">
        <f t="shared" si="8"/>
        <v>87.120438140542802</v>
      </c>
      <c r="BJ24" s="8">
        <f t="shared" si="9"/>
        <v>208000</v>
      </c>
      <c r="BK24" s="8">
        <f t="shared" si="10"/>
        <v>19978.382541507905</v>
      </c>
      <c r="BL24" s="8">
        <f t="shared" si="11"/>
        <v>30049.90008138464</v>
      </c>
    </row>
    <row r="25" spans="1:64" x14ac:dyDescent="0.2">
      <c r="A25">
        <v>118</v>
      </c>
      <c r="B25" t="s">
        <v>51</v>
      </c>
      <c r="C25" t="s">
        <v>109</v>
      </c>
      <c r="D25" t="s">
        <v>53</v>
      </c>
      <c r="E25" t="s">
        <v>137</v>
      </c>
      <c r="F25" t="s">
        <v>130</v>
      </c>
      <c r="G25" t="s">
        <v>138</v>
      </c>
      <c r="H25" t="s">
        <v>138</v>
      </c>
      <c r="I25" t="s">
        <v>132</v>
      </c>
      <c r="J25" t="s">
        <v>58</v>
      </c>
      <c r="K25" t="s">
        <v>128</v>
      </c>
      <c r="L25" t="s">
        <v>60</v>
      </c>
      <c r="M25" t="s">
        <v>61</v>
      </c>
      <c r="N25" t="s">
        <v>71</v>
      </c>
      <c r="O25" t="s">
        <v>63</v>
      </c>
      <c r="P25">
        <v>1988</v>
      </c>
      <c r="Q25">
        <v>5</v>
      </c>
      <c r="R25">
        <v>-5.8919072999999997</v>
      </c>
      <c r="S25">
        <v>106.0302341</v>
      </c>
      <c r="T25">
        <v>30</v>
      </c>
      <c r="U25" s="12">
        <v>400</v>
      </c>
      <c r="V25" s="5">
        <v>0.29442307692307601</v>
      </c>
      <c r="W25" s="5">
        <v>0.73402605516475306</v>
      </c>
      <c r="X25" s="5">
        <v>1.27</v>
      </c>
      <c r="Y25" s="5">
        <v>0.59</v>
      </c>
      <c r="Z25" s="6">
        <v>1.2227954537847601</v>
      </c>
      <c r="AA25" s="6">
        <v>55.194051448676397</v>
      </c>
      <c r="AB25" s="6">
        <v>43.621899949718099</v>
      </c>
      <c r="AC25" s="6">
        <v>0.217801095351357</v>
      </c>
      <c r="AD25" s="6">
        <v>0.30442813344297698</v>
      </c>
      <c r="AE25" s="6">
        <v>15.0384806545343</v>
      </c>
      <c r="AF25" s="6">
        <v>20.308808717099001</v>
      </c>
      <c r="AG25" s="6">
        <v>5.1712328767123301</v>
      </c>
      <c r="AH25" s="6">
        <v>0.12999999999999901</v>
      </c>
      <c r="AI25" s="10">
        <v>52.95</v>
      </c>
      <c r="AJ25" s="6">
        <f t="shared" si="1"/>
        <v>8.9291530512728059</v>
      </c>
      <c r="AK25" s="6">
        <f t="shared" si="2"/>
        <v>3.7579201745604758</v>
      </c>
      <c r="AL25" s="10">
        <v>44.020846948727197</v>
      </c>
      <c r="AM25" s="7">
        <v>932090</v>
      </c>
      <c r="AN25" s="9">
        <v>53</v>
      </c>
      <c r="AO25" s="6">
        <v>158.24250000000001</v>
      </c>
      <c r="AP25" s="6">
        <v>93.566519045934299</v>
      </c>
      <c r="AQ25" s="6">
        <v>189.9325</v>
      </c>
      <c r="AR25" s="6">
        <v>119.45026103311299</v>
      </c>
      <c r="AS25" s="6">
        <v>7.6875356805674002</v>
      </c>
      <c r="AT25" s="6">
        <v>0.52</v>
      </c>
      <c r="AU25" s="6">
        <v>2.4729612490627</v>
      </c>
      <c r="AV25" s="10">
        <v>1.2859398495126</v>
      </c>
      <c r="AW25" s="10">
        <v>4.5629164383596104</v>
      </c>
      <c r="AX25" s="10">
        <v>6.8437811516437703</v>
      </c>
      <c r="AY25" s="11">
        <v>520</v>
      </c>
      <c r="AZ25" s="10">
        <v>38.574003526130262</v>
      </c>
      <c r="BA25" s="6">
        <v>7.1979283895148001</v>
      </c>
      <c r="BB25" s="10">
        <v>71.979283895148001</v>
      </c>
      <c r="BD25" s="8">
        <f t="shared" si="3"/>
        <v>21180</v>
      </c>
      <c r="BE25" s="8">
        <f t="shared" si="4"/>
        <v>8123.523486839601</v>
      </c>
      <c r="BF25" s="8">
        <f t="shared" si="5"/>
        <v>19676.831930175813</v>
      </c>
      <c r="BG25" s="8">
        <f t="shared" si="6"/>
        <v>514.37593980504005</v>
      </c>
      <c r="BH25" s="8">
        <f t="shared" si="7"/>
        <v>1825.1665753438442</v>
      </c>
      <c r="BI25" s="8">
        <f t="shared" si="8"/>
        <v>87.120438140542802</v>
      </c>
      <c r="BJ25" s="8">
        <f t="shared" si="9"/>
        <v>208000</v>
      </c>
      <c r="BK25" s="8">
        <f t="shared" si="10"/>
        <v>15429.601410452105</v>
      </c>
      <c r="BL25" s="8">
        <f t="shared" si="11"/>
        <v>28791.7135580592</v>
      </c>
    </row>
    <row r="26" spans="1:64" x14ac:dyDescent="0.2">
      <c r="A26">
        <v>119</v>
      </c>
      <c r="B26" t="s">
        <v>51</v>
      </c>
      <c r="C26" t="s">
        <v>109</v>
      </c>
      <c r="D26" t="s">
        <v>53</v>
      </c>
      <c r="E26" t="s">
        <v>139</v>
      </c>
      <c r="F26" t="s">
        <v>130</v>
      </c>
      <c r="G26" t="s">
        <v>140</v>
      </c>
      <c r="H26" t="s">
        <v>140</v>
      </c>
      <c r="I26" t="s">
        <v>132</v>
      </c>
      <c r="J26" t="s">
        <v>58</v>
      </c>
      <c r="K26" t="s">
        <v>128</v>
      </c>
      <c r="L26" t="s">
        <v>60</v>
      </c>
      <c r="M26" t="s">
        <v>61</v>
      </c>
      <c r="N26" t="s">
        <v>71</v>
      </c>
      <c r="O26" t="s">
        <v>63</v>
      </c>
      <c r="P26">
        <v>1989</v>
      </c>
      <c r="Q26">
        <v>5</v>
      </c>
      <c r="R26">
        <v>-5.8919072999999997</v>
      </c>
      <c r="S26">
        <v>106.0302341</v>
      </c>
      <c r="T26">
        <v>30</v>
      </c>
      <c r="U26" s="12">
        <v>400</v>
      </c>
      <c r="V26" s="5">
        <v>0.29634615384615298</v>
      </c>
      <c r="W26" s="5">
        <v>0.73402605516475306</v>
      </c>
      <c r="X26" s="5">
        <v>1.27</v>
      </c>
      <c r="Y26" s="5">
        <v>0.59</v>
      </c>
      <c r="Z26" s="6">
        <v>1.2148595380004299</v>
      </c>
      <c r="AA26" s="6">
        <v>55.194051448676397</v>
      </c>
      <c r="AB26" s="6">
        <v>43.3458669637375</v>
      </c>
      <c r="AC26" s="6">
        <v>0.217801095351357</v>
      </c>
      <c r="AD26" s="6">
        <v>0.30045132266323099</v>
      </c>
      <c r="AE26" s="6">
        <v>15.0384806545343</v>
      </c>
      <c r="AF26" s="6">
        <v>20.046080801014501</v>
      </c>
      <c r="AG26" s="6">
        <v>5.1712328767123301</v>
      </c>
      <c r="AH26" s="6">
        <v>0.12999999999999901</v>
      </c>
      <c r="AI26" s="10">
        <v>52.95</v>
      </c>
      <c r="AJ26" s="6">
        <f t="shared" si="1"/>
        <v>9.2069484684396059</v>
      </c>
      <c r="AK26" s="6">
        <f t="shared" si="2"/>
        <v>4.0357155917272758</v>
      </c>
      <c r="AL26" s="10">
        <v>43.743051531560397</v>
      </c>
      <c r="AM26" s="7">
        <v>932090</v>
      </c>
      <c r="AN26" s="9">
        <v>53</v>
      </c>
      <c r="AO26" s="6">
        <v>158.24250000000001</v>
      </c>
      <c r="AP26" s="6">
        <v>94.405091870627601</v>
      </c>
      <c r="AQ26" s="6">
        <v>189.9325</v>
      </c>
      <c r="AR26" s="6">
        <v>120.458118045841</v>
      </c>
      <c r="AS26" s="6">
        <v>8.0963094380694596</v>
      </c>
      <c r="AT26" s="6">
        <v>0.52</v>
      </c>
      <c r="AU26" s="6">
        <v>2.4729612490627</v>
      </c>
      <c r="AV26" s="10">
        <v>1.2859398495126</v>
      </c>
      <c r="AW26" s="10">
        <v>4.5629164383596104</v>
      </c>
      <c r="AX26" s="10">
        <v>6.8437811516437703</v>
      </c>
      <c r="AY26" s="11">
        <v>520</v>
      </c>
      <c r="AZ26" s="10">
        <v>35.918791294797408</v>
      </c>
      <c r="BA26" s="6">
        <v>7.0958015273555404</v>
      </c>
      <c r="BB26" s="10">
        <v>70.958015273555404</v>
      </c>
      <c r="BD26" s="8">
        <f t="shared" si="3"/>
        <v>21180</v>
      </c>
      <c r="BE26" s="8">
        <f t="shared" si="4"/>
        <v>8018.4323204058001</v>
      </c>
      <c r="BF26" s="8">
        <f t="shared" si="5"/>
        <v>19565.71376330909</v>
      </c>
      <c r="BG26" s="8">
        <f t="shared" si="6"/>
        <v>514.37593980504005</v>
      </c>
      <c r="BH26" s="8">
        <f t="shared" si="7"/>
        <v>1825.1665753438442</v>
      </c>
      <c r="BI26" s="8">
        <f t="shared" si="8"/>
        <v>87.120438140542802</v>
      </c>
      <c r="BJ26" s="8">
        <f t="shared" si="9"/>
        <v>208000</v>
      </c>
      <c r="BK26" s="8">
        <f t="shared" si="10"/>
        <v>14367.516517918963</v>
      </c>
      <c r="BL26" s="8">
        <f t="shared" si="11"/>
        <v>28383.206109422161</v>
      </c>
    </row>
    <row r="27" spans="1:64" x14ac:dyDescent="0.2">
      <c r="A27">
        <v>173</v>
      </c>
      <c r="B27" t="s">
        <v>51</v>
      </c>
      <c r="C27" t="s">
        <v>109</v>
      </c>
      <c r="D27" t="s">
        <v>53</v>
      </c>
      <c r="E27" t="s">
        <v>141</v>
      </c>
      <c r="F27" t="s">
        <v>130</v>
      </c>
      <c r="G27" t="s">
        <v>142</v>
      </c>
      <c r="H27" t="s">
        <v>142</v>
      </c>
      <c r="I27" t="s">
        <v>132</v>
      </c>
      <c r="J27" t="s">
        <v>58</v>
      </c>
      <c r="K27" t="s">
        <v>128</v>
      </c>
      <c r="L27" t="s">
        <v>60</v>
      </c>
      <c r="M27" t="s">
        <v>61</v>
      </c>
      <c r="N27" t="s">
        <v>71</v>
      </c>
      <c r="O27" t="s">
        <v>63</v>
      </c>
      <c r="P27">
        <v>1996</v>
      </c>
      <c r="Q27">
        <v>4</v>
      </c>
      <c r="R27">
        <v>-5.8919072999999997</v>
      </c>
      <c r="S27">
        <v>106.0302341</v>
      </c>
      <c r="T27">
        <v>30</v>
      </c>
      <c r="U27" s="12">
        <v>600</v>
      </c>
      <c r="V27" s="5">
        <v>0.30980769230769201</v>
      </c>
      <c r="W27" s="5">
        <v>0.73402605516475306</v>
      </c>
      <c r="X27" s="5">
        <v>1.27</v>
      </c>
      <c r="Y27" s="5">
        <v>0.59</v>
      </c>
      <c r="Z27" s="6">
        <v>1.16206714424566</v>
      </c>
      <c r="AA27" s="6">
        <v>55.194051448676397</v>
      </c>
      <c r="AB27" s="6">
        <v>41.509693436152503</v>
      </c>
      <c r="AC27" s="6">
        <v>0.217801095351357</v>
      </c>
      <c r="AD27" s="6">
        <v>0.27467391232393401</v>
      </c>
      <c r="AE27" s="6">
        <v>15.0384806545343</v>
      </c>
      <c r="AF27" s="6">
        <v>18.3418573441574</v>
      </c>
      <c r="AG27" s="6">
        <v>5.1712328767123301</v>
      </c>
      <c r="AH27" s="6">
        <v>0.12999999999999901</v>
      </c>
      <c r="AI27" s="10">
        <v>52.95</v>
      </c>
      <c r="AJ27" s="6">
        <f t="shared" si="1"/>
        <v>11.054840617420304</v>
      </c>
      <c r="AK27" s="6">
        <f t="shared" si="2"/>
        <v>5.8836077407079737</v>
      </c>
      <c r="AL27" s="10">
        <v>41.895159382579699</v>
      </c>
      <c r="AM27" s="7">
        <v>932090</v>
      </c>
      <c r="AN27" s="9">
        <v>53</v>
      </c>
      <c r="AO27" s="6">
        <v>158.24250000000001</v>
      </c>
      <c r="AP27" s="6">
        <v>100.27510164348</v>
      </c>
      <c r="AQ27" s="6">
        <v>189.9325</v>
      </c>
      <c r="AR27" s="6">
        <v>127.513117134933</v>
      </c>
      <c r="AS27" s="6">
        <v>11.0290435049256</v>
      </c>
      <c r="AT27" s="6">
        <v>0.52</v>
      </c>
      <c r="AU27" s="6">
        <v>2.4729612490627</v>
      </c>
      <c r="AV27" s="10">
        <v>1.2859398495126</v>
      </c>
      <c r="AW27" s="10">
        <v>4.2000877017645504</v>
      </c>
      <c r="AX27" s="10">
        <v>6.2946758146755304</v>
      </c>
      <c r="AY27" s="11">
        <v>780</v>
      </c>
      <c r="AZ27" s="10">
        <v>24.637608836745645</v>
      </c>
      <c r="BA27" s="6">
        <v>7.6997029515725703</v>
      </c>
      <c r="BB27" s="10">
        <v>76.9970295157257</v>
      </c>
      <c r="BD27" s="8">
        <f t="shared" si="3"/>
        <v>31770</v>
      </c>
      <c r="BE27" s="8">
        <f t="shared" si="4"/>
        <v>11005.11440649444</v>
      </c>
      <c r="BF27" s="8">
        <f t="shared" si="5"/>
        <v>28239.835355575218</v>
      </c>
      <c r="BG27" s="8">
        <f t="shared" si="6"/>
        <v>771.56390970756001</v>
      </c>
      <c r="BH27" s="8">
        <f t="shared" si="7"/>
        <v>2520.0526210587304</v>
      </c>
      <c r="BI27" s="8">
        <f t="shared" si="8"/>
        <v>130.68065721081419</v>
      </c>
      <c r="BJ27" s="8">
        <f t="shared" si="9"/>
        <v>468000</v>
      </c>
      <c r="BK27" s="8">
        <f t="shared" si="10"/>
        <v>14782.565302047387</v>
      </c>
      <c r="BL27" s="8">
        <f t="shared" si="11"/>
        <v>46198.217709435419</v>
      </c>
    </row>
    <row r="28" spans="1:64" x14ac:dyDescent="0.2">
      <c r="A28">
        <v>79</v>
      </c>
      <c r="B28" t="s">
        <v>51</v>
      </c>
      <c r="C28" t="s">
        <v>109</v>
      </c>
      <c r="D28" t="s">
        <v>53</v>
      </c>
      <c r="E28" t="s">
        <v>143</v>
      </c>
      <c r="F28" t="s">
        <v>130</v>
      </c>
      <c r="G28" t="s">
        <v>144</v>
      </c>
      <c r="H28" t="s">
        <v>144</v>
      </c>
      <c r="I28" t="s">
        <v>132</v>
      </c>
      <c r="J28" t="s">
        <v>58</v>
      </c>
      <c r="K28" t="s">
        <v>128</v>
      </c>
      <c r="L28" t="s">
        <v>60</v>
      </c>
      <c r="M28" t="s">
        <v>61</v>
      </c>
      <c r="N28" t="s">
        <v>71</v>
      </c>
      <c r="O28" t="s">
        <v>63</v>
      </c>
      <c r="P28">
        <v>1997</v>
      </c>
      <c r="Q28">
        <v>5</v>
      </c>
      <c r="R28">
        <v>-5.8919072999999997</v>
      </c>
      <c r="S28">
        <v>106.0302341</v>
      </c>
      <c r="T28">
        <v>30</v>
      </c>
      <c r="U28" s="12">
        <v>600</v>
      </c>
      <c r="V28" s="5">
        <v>0.31173076923076898</v>
      </c>
      <c r="W28" s="5">
        <v>0.73402605516475306</v>
      </c>
      <c r="X28" s="5">
        <v>1.27</v>
      </c>
      <c r="Y28" s="5">
        <v>0.59</v>
      </c>
      <c r="Z28" s="6">
        <v>1.1548976312210399</v>
      </c>
      <c r="AA28" s="6">
        <v>55.194051448676397</v>
      </c>
      <c r="AB28" s="6">
        <v>41.260342651467901</v>
      </c>
      <c r="AC28" s="6">
        <v>0.217801095351357</v>
      </c>
      <c r="AD28" s="6">
        <v>0.27126396508660799</v>
      </c>
      <c r="AE28" s="6">
        <v>15.0384806545343</v>
      </c>
      <c r="AF28" s="6">
        <v>18.116251162834899</v>
      </c>
      <c r="AG28" s="6">
        <v>5.1712328767123301</v>
      </c>
      <c r="AH28" s="6">
        <v>0.12999999999999901</v>
      </c>
      <c r="AI28" s="10">
        <v>52.95</v>
      </c>
      <c r="AJ28" s="6">
        <f t="shared" si="1"/>
        <v>11.305782099156104</v>
      </c>
      <c r="AK28" s="6">
        <f t="shared" si="2"/>
        <v>6.1345492224437743</v>
      </c>
      <c r="AL28" s="10">
        <v>41.644217900843898</v>
      </c>
      <c r="AM28" s="7">
        <v>932090</v>
      </c>
      <c r="AN28" s="9">
        <v>53</v>
      </c>
      <c r="AO28" s="6">
        <v>158.24250000000001</v>
      </c>
      <c r="AP28" s="6">
        <v>101.113674468174</v>
      </c>
      <c r="AQ28" s="6">
        <v>189.9325</v>
      </c>
      <c r="AR28" s="6">
        <v>128.52097414766101</v>
      </c>
      <c r="AS28" s="6">
        <v>11.4584803371374</v>
      </c>
      <c r="AT28" s="6">
        <v>0.52</v>
      </c>
      <c r="AU28" s="6">
        <v>2.4729612490627</v>
      </c>
      <c r="AV28" s="10">
        <v>1.2859398495126</v>
      </c>
      <c r="AW28" s="10">
        <v>4.2000877017645504</v>
      </c>
      <c r="AX28" s="10">
        <v>6.2946758146755304</v>
      </c>
      <c r="AY28" s="11">
        <v>780</v>
      </c>
      <c r="AZ28" s="10">
        <v>23.629776338589068</v>
      </c>
      <c r="BA28" s="6">
        <v>9.4862325884398899</v>
      </c>
      <c r="BB28" s="10">
        <v>94.862325884398899</v>
      </c>
      <c r="BD28" s="8">
        <f t="shared" si="3"/>
        <v>31770</v>
      </c>
      <c r="BE28" s="8">
        <f t="shared" si="4"/>
        <v>10869.75069770094</v>
      </c>
      <c r="BF28" s="8">
        <f t="shared" si="5"/>
        <v>28089.270466533737</v>
      </c>
      <c r="BG28" s="8">
        <f t="shared" si="6"/>
        <v>771.56390970756001</v>
      </c>
      <c r="BH28" s="8">
        <f t="shared" si="7"/>
        <v>2520.0526210587304</v>
      </c>
      <c r="BI28" s="8">
        <f t="shared" si="8"/>
        <v>130.68065721081419</v>
      </c>
      <c r="BJ28" s="8">
        <f t="shared" si="9"/>
        <v>468000</v>
      </c>
      <c r="BK28" s="8">
        <f t="shared" si="10"/>
        <v>14177.86580315344</v>
      </c>
      <c r="BL28" s="8">
        <f t="shared" si="11"/>
        <v>56917.39553063934</v>
      </c>
    </row>
    <row r="29" spans="1:64" x14ac:dyDescent="0.2">
      <c r="A29">
        <v>64</v>
      </c>
      <c r="B29" t="s">
        <v>51</v>
      </c>
      <c r="C29" t="s">
        <v>109</v>
      </c>
      <c r="D29" t="s">
        <v>53</v>
      </c>
      <c r="E29" t="s">
        <v>145</v>
      </c>
      <c r="F29" t="s">
        <v>130</v>
      </c>
      <c r="G29" t="s">
        <v>146</v>
      </c>
      <c r="H29" t="s">
        <v>146</v>
      </c>
      <c r="I29" t="s">
        <v>132</v>
      </c>
      <c r="J29" t="s">
        <v>58</v>
      </c>
      <c r="K29" t="s">
        <v>128</v>
      </c>
      <c r="L29" t="s">
        <v>60</v>
      </c>
      <c r="M29" t="s">
        <v>61</v>
      </c>
      <c r="N29" t="s">
        <v>71</v>
      </c>
      <c r="O29" t="s">
        <v>63</v>
      </c>
      <c r="P29">
        <v>1997</v>
      </c>
      <c r="Q29">
        <v>5</v>
      </c>
      <c r="R29">
        <v>-5.8919072999999997</v>
      </c>
      <c r="S29">
        <v>106.0302341</v>
      </c>
      <c r="T29">
        <v>30</v>
      </c>
      <c r="U29" s="12">
        <v>600</v>
      </c>
      <c r="V29" s="5">
        <v>0.31173076923076898</v>
      </c>
      <c r="W29" s="5">
        <v>0.73402605516475306</v>
      </c>
      <c r="X29" s="5">
        <v>1.27</v>
      </c>
      <c r="Y29" s="5">
        <v>0.59</v>
      </c>
      <c r="Z29" s="6">
        <v>1.1548976312210399</v>
      </c>
      <c r="AA29" s="6">
        <v>55.194051448676397</v>
      </c>
      <c r="AB29" s="6">
        <v>41.260342651467901</v>
      </c>
      <c r="AC29" s="6">
        <v>0.217801095351357</v>
      </c>
      <c r="AD29" s="6">
        <v>0.27126396508660799</v>
      </c>
      <c r="AE29" s="6">
        <v>15.0384806545343</v>
      </c>
      <c r="AF29" s="6">
        <v>18.116251162834899</v>
      </c>
      <c r="AG29" s="6">
        <v>5.1712328767123301</v>
      </c>
      <c r="AH29" s="6">
        <v>0.12999999999999901</v>
      </c>
      <c r="AI29" s="10">
        <v>52.95</v>
      </c>
      <c r="AJ29" s="6">
        <f t="shared" si="1"/>
        <v>11.305782099156104</v>
      </c>
      <c r="AK29" s="6">
        <f t="shared" si="2"/>
        <v>6.1345492224437743</v>
      </c>
      <c r="AL29" s="10">
        <v>41.644217900843898</v>
      </c>
      <c r="AM29" s="7">
        <v>932090</v>
      </c>
      <c r="AN29" s="9">
        <v>53</v>
      </c>
      <c r="AO29" s="6">
        <v>158.24250000000001</v>
      </c>
      <c r="AP29" s="6">
        <v>101.113674468174</v>
      </c>
      <c r="AQ29" s="6">
        <v>189.9325</v>
      </c>
      <c r="AR29" s="6">
        <v>128.52097414766101</v>
      </c>
      <c r="AS29" s="6">
        <v>11.4584803371374</v>
      </c>
      <c r="AT29" s="6">
        <v>0.52</v>
      </c>
      <c r="AU29" s="6">
        <v>2.4729612490627</v>
      </c>
      <c r="AV29" s="10">
        <v>1.2859398495126</v>
      </c>
      <c r="AW29" s="10">
        <v>4.2000877017645504</v>
      </c>
      <c r="AX29" s="10">
        <v>6.2946758146755304</v>
      </c>
      <c r="AY29" s="11">
        <v>780</v>
      </c>
      <c r="AZ29" s="10">
        <v>23.629776338589068</v>
      </c>
      <c r="BA29" s="6">
        <v>9.4862325884398899</v>
      </c>
      <c r="BB29" s="10">
        <v>94.862325884398899</v>
      </c>
      <c r="BD29" s="8">
        <f t="shared" si="3"/>
        <v>31770</v>
      </c>
      <c r="BE29" s="8">
        <f t="shared" si="4"/>
        <v>10869.75069770094</v>
      </c>
      <c r="BF29" s="8">
        <f t="shared" si="5"/>
        <v>28089.270466533737</v>
      </c>
      <c r="BG29" s="8">
        <f t="shared" si="6"/>
        <v>771.56390970756001</v>
      </c>
      <c r="BH29" s="8">
        <f t="shared" si="7"/>
        <v>2520.0526210587304</v>
      </c>
      <c r="BI29" s="8">
        <f t="shared" si="8"/>
        <v>130.68065721081419</v>
      </c>
      <c r="BJ29" s="8">
        <f t="shared" si="9"/>
        <v>468000</v>
      </c>
      <c r="BK29" s="8">
        <f t="shared" si="10"/>
        <v>14177.86580315344</v>
      </c>
      <c r="BL29" s="8">
        <f t="shared" si="11"/>
        <v>56917.39553063934</v>
      </c>
    </row>
    <row r="30" spans="1:64" x14ac:dyDescent="0.2">
      <c r="A30">
        <v>138</v>
      </c>
      <c r="B30" t="s">
        <v>51</v>
      </c>
      <c r="C30" t="s">
        <v>109</v>
      </c>
      <c r="D30" t="s">
        <v>53</v>
      </c>
      <c r="E30" t="s">
        <v>147</v>
      </c>
      <c r="F30" t="s">
        <v>147</v>
      </c>
      <c r="G30" t="s">
        <v>148</v>
      </c>
      <c r="H30" t="s">
        <v>148</v>
      </c>
      <c r="I30" t="s">
        <v>149</v>
      </c>
      <c r="J30" t="s">
        <v>58</v>
      </c>
      <c r="K30" t="s">
        <v>59</v>
      </c>
      <c r="L30" t="s">
        <v>60</v>
      </c>
      <c r="M30" t="s">
        <v>61</v>
      </c>
      <c r="N30" t="s">
        <v>71</v>
      </c>
      <c r="O30" t="s">
        <v>63</v>
      </c>
      <c r="P30">
        <v>2011</v>
      </c>
      <c r="Q30">
        <v>19</v>
      </c>
      <c r="R30">
        <v>-5.8857435000000002</v>
      </c>
      <c r="S30">
        <v>106.03834430000001</v>
      </c>
      <c r="T30">
        <v>30</v>
      </c>
      <c r="U30" s="12">
        <v>625</v>
      </c>
      <c r="V30" s="5">
        <v>0.33865384615384603</v>
      </c>
      <c r="W30" s="5">
        <v>0.73402605516475306</v>
      </c>
      <c r="X30" s="5">
        <v>1.27</v>
      </c>
      <c r="Y30" s="5">
        <v>0.59</v>
      </c>
      <c r="Z30" s="6">
        <v>1.0630752195191999</v>
      </c>
      <c r="AA30" s="6">
        <v>55.194051448676397</v>
      </c>
      <c r="AB30" s="6">
        <v>38.067079831404897</v>
      </c>
      <c r="AC30" s="6">
        <v>0.217801095351357</v>
      </c>
      <c r="AD30" s="6">
        <v>0.229506351370346</v>
      </c>
      <c r="AE30" s="6">
        <v>15.0384806545343</v>
      </c>
      <c r="AF30" s="6">
        <v>15.350258435797</v>
      </c>
      <c r="AG30" s="6">
        <v>5.1712328767123301</v>
      </c>
      <c r="AH30" s="6">
        <v>0.12999999999999901</v>
      </c>
      <c r="AI30" s="10">
        <v>62.92</v>
      </c>
      <c r="AJ30" s="6">
        <f t="shared" si="1"/>
        <v>24.489401468424504</v>
      </c>
      <c r="AK30" s="6">
        <f t="shared" si="2"/>
        <v>19.318168591712173</v>
      </c>
      <c r="AL30" s="10">
        <v>38.430598531575498</v>
      </c>
      <c r="AM30" s="7">
        <v>1187804</v>
      </c>
      <c r="AN30" s="9">
        <v>53</v>
      </c>
      <c r="AO30" s="6">
        <v>158.24250000000001</v>
      </c>
      <c r="AP30" s="6">
        <v>112.85369401388</v>
      </c>
      <c r="AQ30" s="6">
        <v>189.9325</v>
      </c>
      <c r="AR30" s="6">
        <v>142.63097232584599</v>
      </c>
      <c r="AS30" s="6">
        <v>17.765330647405701</v>
      </c>
      <c r="AT30" s="6">
        <v>0.52</v>
      </c>
      <c r="AU30" s="6">
        <v>2.4729612490627</v>
      </c>
      <c r="AV30" s="10">
        <v>1.2859398495126</v>
      </c>
      <c r="AW30" s="10">
        <v>4.5635302930779797</v>
      </c>
      <c r="AX30" s="10">
        <v>6.8650580571347701</v>
      </c>
      <c r="AY30" s="11">
        <v>812.5</v>
      </c>
      <c r="AZ30" s="10">
        <v>9.5623194774042481</v>
      </c>
      <c r="BA30" s="6">
        <v>30.5335789742001</v>
      </c>
      <c r="BB30" s="10">
        <v>305.335789742001</v>
      </c>
      <c r="BD30" s="8">
        <f t="shared" si="3"/>
        <v>39325</v>
      </c>
      <c r="BE30" s="8">
        <f t="shared" si="4"/>
        <v>9593.911522373126</v>
      </c>
      <c r="BF30" s="8">
        <f t="shared" si="5"/>
        <v>27251.144630179893</v>
      </c>
      <c r="BG30" s="8">
        <f t="shared" si="6"/>
        <v>803.71240594537494</v>
      </c>
      <c r="BH30" s="8">
        <f t="shared" si="7"/>
        <v>2852.2064331737374</v>
      </c>
      <c r="BI30" s="8">
        <f t="shared" si="8"/>
        <v>136.12568459459811</v>
      </c>
      <c r="BJ30" s="8">
        <f t="shared" si="9"/>
        <v>507812.5</v>
      </c>
      <c r="BK30" s="8">
        <f t="shared" si="10"/>
        <v>5976.449673377655</v>
      </c>
      <c r="BL30" s="8">
        <f t="shared" si="11"/>
        <v>190834.86858875063</v>
      </c>
    </row>
    <row r="31" spans="1:64" x14ac:dyDescent="0.2">
      <c r="A31">
        <v>191</v>
      </c>
      <c r="B31" t="s">
        <v>51</v>
      </c>
      <c r="C31" t="s">
        <v>150</v>
      </c>
      <c r="D31" t="s">
        <v>151</v>
      </c>
      <c r="E31" t="s">
        <v>152</v>
      </c>
      <c r="F31" t="s">
        <v>153</v>
      </c>
      <c r="G31" t="s">
        <v>154</v>
      </c>
      <c r="H31" t="s">
        <v>154</v>
      </c>
      <c r="I31" t="s">
        <v>155</v>
      </c>
      <c r="J31" t="s">
        <v>58</v>
      </c>
      <c r="K31" t="s">
        <v>59</v>
      </c>
      <c r="L31" t="s">
        <v>60</v>
      </c>
      <c r="M31" t="s">
        <v>70</v>
      </c>
      <c r="N31" t="s">
        <v>71</v>
      </c>
      <c r="O31" t="s">
        <v>63</v>
      </c>
      <c r="P31">
        <v>2013</v>
      </c>
      <c r="Q31">
        <v>21</v>
      </c>
      <c r="R31">
        <v>-4.2932899999999998</v>
      </c>
      <c r="S31">
        <v>119.63135</v>
      </c>
      <c r="T31">
        <v>30</v>
      </c>
      <c r="U31" s="12">
        <v>50</v>
      </c>
      <c r="V31" s="5">
        <v>0.34250000000000003</v>
      </c>
      <c r="W31" s="5">
        <v>0.65948483401478297</v>
      </c>
      <c r="X31" s="5">
        <v>0.27</v>
      </c>
      <c r="Y31" s="5">
        <v>0.4</v>
      </c>
      <c r="Z31" s="6">
        <v>0.94286927412786403</v>
      </c>
      <c r="AA31" s="6">
        <v>56.767961132673399</v>
      </c>
      <c r="AB31" s="6">
        <v>35.0122882323762</v>
      </c>
      <c r="AC31" s="6">
        <v>0.217801095351357</v>
      </c>
      <c r="AD31" s="6">
        <v>0.20123069726389201</v>
      </c>
      <c r="AE31" s="6">
        <v>15.0384806545343</v>
      </c>
      <c r="AF31" s="6">
        <v>13.4616740238218</v>
      </c>
      <c r="AG31" s="6">
        <v>5.1712328767123301</v>
      </c>
      <c r="AH31" s="6">
        <v>0.12999999999999901</v>
      </c>
      <c r="AI31" s="10">
        <v>62.92</v>
      </c>
      <c r="AJ31" s="6">
        <f t="shared" si="1"/>
        <v>27.570617705055099</v>
      </c>
      <c r="AK31" s="6">
        <f t="shared" si="2"/>
        <v>22.399384828342768</v>
      </c>
      <c r="AL31" s="10">
        <v>35.349382294944903</v>
      </c>
      <c r="AM31" s="7">
        <v>1983083.585</v>
      </c>
      <c r="AN31" s="9">
        <v>53</v>
      </c>
      <c r="AO31" s="6">
        <v>158.24250000000001</v>
      </c>
      <c r="AP31" s="6">
        <v>130.508686841296</v>
      </c>
      <c r="AQ31" s="6">
        <v>189.9325</v>
      </c>
      <c r="AR31" s="6">
        <v>164.08265193386501</v>
      </c>
      <c r="AS31" s="6">
        <v>27.1793253277723</v>
      </c>
      <c r="AT31" s="6">
        <v>0.52</v>
      </c>
      <c r="AU31" s="6">
        <v>2.0531829159989501</v>
      </c>
      <c r="AV31" s="10">
        <v>1.0676551163194501</v>
      </c>
      <c r="AW31" s="10">
        <v>1.6854401039060101</v>
      </c>
      <c r="AX31" s="10">
        <v>4.4509086806266804</v>
      </c>
      <c r="AY31" s="11">
        <v>65</v>
      </c>
      <c r="AZ31" s="10">
        <v>15.324842144962364</v>
      </c>
      <c r="BA31" s="6">
        <v>1.6959804882938601</v>
      </c>
      <c r="BB31" s="10">
        <v>16.959804882938698</v>
      </c>
      <c r="BD31" s="8">
        <f t="shared" si="3"/>
        <v>3146</v>
      </c>
      <c r="BE31" s="8">
        <f t="shared" si="4"/>
        <v>673.08370119108997</v>
      </c>
      <c r="BF31" s="8">
        <f t="shared" si="5"/>
        <v>2026.0307585828616</v>
      </c>
      <c r="BG31" s="8">
        <f t="shared" si="6"/>
        <v>53.382755815972502</v>
      </c>
      <c r="BH31" s="8">
        <f t="shared" si="7"/>
        <v>84.272005195300508</v>
      </c>
      <c r="BI31" s="8">
        <f t="shared" si="8"/>
        <v>10.89005476756785</v>
      </c>
      <c r="BJ31" s="8">
        <f t="shared" si="9"/>
        <v>3250</v>
      </c>
      <c r="BK31" s="8">
        <f t="shared" si="10"/>
        <v>766.24210724811826</v>
      </c>
      <c r="BL31" s="8">
        <f t="shared" si="11"/>
        <v>847.99024414693486</v>
      </c>
    </row>
    <row r="32" spans="1:64" x14ac:dyDescent="0.2">
      <c r="A32">
        <v>155</v>
      </c>
      <c r="B32" t="s">
        <v>51</v>
      </c>
      <c r="C32" t="s">
        <v>150</v>
      </c>
      <c r="D32" t="s">
        <v>151</v>
      </c>
      <c r="E32" t="s">
        <v>152</v>
      </c>
      <c r="F32" t="s">
        <v>153</v>
      </c>
      <c r="G32" t="s">
        <v>156</v>
      </c>
      <c r="H32" t="s">
        <v>156</v>
      </c>
      <c r="I32" t="s">
        <v>155</v>
      </c>
      <c r="J32" t="s">
        <v>58</v>
      </c>
      <c r="K32" t="s">
        <v>59</v>
      </c>
      <c r="L32" t="s">
        <v>60</v>
      </c>
      <c r="M32" t="s">
        <v>70</v>
      </c>
      <c r="N32" t="s">
        <v>71</v>
      </c>
      <c r="O32" t="s">
        <v>63</v>
      </c>
      <c r="P32">
        <v>2013</v>
      </c>
      <c r="Q32">
        <v>21</v>
      </c>
      <c r="R32">
        <v>-4.2932899999999998</v>
      </c>
      <c r="S32">
        <v>119.63135</v>
      </c>
      <c r="T32">
        <v>30</v>
      </c>
      <c r="U32" s="12">
        <v>50</v>
      </c>
      <c r="V32" s="5">
        <v>0.34250000000000003</v>
      </c>
      <c r="W32" s="5">
        <v>0.65948483401478297</v>
      </c>
      <c r="X32" s="5">
        <v>0.27</v>
      </c>
      <c r="Y32" s="5">
        <v>0.4</v>
      </c>
      <c r="Z32" s="6">
        <v>0.94286927412786403</v>
      </c>
      <c r="AA32" s="6">
        <v>56.767961132673399</v>
      </c>
      <c r="AB32" s="6">
        <v>35.0122882323762</v>
      </c>
      <c r="AC32" s="6">
        <v>0.217801095351357</v>
      </c>
      <c r="AD32" s="6">
        <v>0.20123069726389201</v>
      </c>
      <c r="AE32" s="6">
        <v>15.0384806545343</v>
      </c>
      <c r="AF32" s="6">
        <v>13.4616740238218</v>
      </c>
      <c r="AG32" s="6">
        <v>5.1712328767123301</v>
      </c>
      <c r="AH32" s="6">
        <v>0.12999999999999901</v>
      </c>
      <c r="AI32" s="10">
        <v>62.92</v>
      </c>
      <c r="AJ32" s="6">
        <f t="shared" si="1"/>
        <v>27.570617705055099</v>
      </c>
      <c r="AK32" s="6">
        <f t="shared" si="2"/>
        <v>22.399384828342768</v>
      </c>
      <c r="AL32" s="10">
        <v>35.349382294944903</v>
      </c>
      <c r="AM32" s="7">
        <v>1983083.585</v>
      </c>
      <c r="AN32" s="9">
        <v>53</v>
      </c>
      <c r="AO32" s="6">
        <v>158.24250000000001</v>
      </c>
      <c r="AP32" s="6">
        <v>130.508686841296</v>
      </c>
      <c r="AQ32" s="6">
        <v>189.9325</v>
      </c>
      <c r="AR32" s="6">
        <v>164.08265193386501</v>
      </c>
      <c r="AS32" s="6">
        <v>27.1793253277723</v>
      </c>
      <c r="AT32" s="6">
        <v>0.52</v>
      </c>
      <c r="AU32" s="6">
        <v>2.0531829159989501</v>
      </c>
      <c r="AV32" s="10">
        <v>1.0676551163194501</v>
      </c>
      <c r="AW32" s="10">
        <v>1.6854401039060101</v>
      </c>
      <c r="AX32" s="10">
        <v>4.4509086806266804</v>
      </c>
      <c r="AY32" s="11">
        <v>65</v>
      </c>
      <c r="AZ32" s="10">
        <v>15.324842144962364</v>
      </c>
      <c r="BA32" s="6">
        <v>1.6959804882938601</v>
      </c>
      <c r="BB32" s="10">
        <v>16.959804882938698</v>
      </c>
      <c r="BD32" s="8">
        <f t="shared" si="3"/>
        <v>3146</v>
      </c>
      <c r="BE32" s="8">
        <f t="shared" si="4"/>
        <v>673.08370119108997</v>
      </c>
      <c r="BF32" s="8">
        <f t="shared" si="5"/>
        <v>2026.0307585828616</v>
      </c>
      <c r="BG32" s="8">
        <f t="shared" si="6"/>
        <v>53.382755815972502</v>
      </c>
      <c r="BH32" s="8">
        <f t="shared" si="7"/>
        <v>84.272005195300508</v>
      </c>
      <c r="BI32" s="8">
        <f t="shared" si="8"/>
        <v>10.89005476756785</v>
      </c>
      <c r="BJ32" s="8">
        <f t="shared" si="9"/>
        <v>3250</v>
      </c>
      <c r="BK32" s="8">
        <f t="shared" si="10"/>
        <v>766.24210724811826</v>
      </c>
      <c r="BL32" s="8">
        <f t="shared" si="11"/>
        <v>847.99024414693486</v>
      </c>
    </row>
    <row r="33" spans="1:64" x14ac:dyDescent="0.2">
      <c r="A33">
        <v>31</v>
      </c>
      <c r="B33" t="s">
        <v>51</v>
      </c>
      <c r="C33" t="s">
        <v>157</v>
      </c>
      <c r="D33" t="s">
        <v>158</v>
      </c>
      <c r="E33" t="s">
        <v>159</v>
      </c>
      <c r="F33" t="s">
        <v>160</v>
      </c>
      <c r="G33" t="s">
        <v>161</v>
      </c>
      <c r="H33" t="s">
        <v>161</v>
      </c>
      <c r="I33" t="s">
        <v>162</v>
      </c>
      <c r="J33" t="s">
        <v>58</v>
      </c>
      <c r="K33" t="s">
        <v>69</v>
      </c>
      <c r="L33" t="s">
        <v>69</v>
      </c>
      <c r="M33" t="s">
        <v>70</v>
      </c>
      <c r="N33" t="s">
        <v>71</v>
      </c>
      <c r="O33" t="s">
        <v>63</v>
      </c>
      <c r="P33">
        <v>1999</v>
      </c>
      <c r="Q33">
        <v>7</v>
      </c>
      <c r="R33">
        <v>-8.9011720000000008</v>
      </c>
      <c r="S33">
        <v>116.738209</v>
      </c>
      <c r="T33">
        <v>30</v>
      </c>
      <c r="U33" s="12">
        <v>31</v>
      </c>
      <c r="V33" s="5">
        <v>0.31557692307692298</v>
      </c>
      <c r="W33" s="5">
        <v>0.62609841072169803</v>
      </c>
      <c r="X33" s="5">
        <v>0</v>
      </c>
      <c r="Y33" s="5">
        <v>0</v>
      </c>
      <c r="Z33" s="6">
        <v>1.02331624098145</v>
      </c>
      <c r="AA33" s="6">
        <v>58.540801078429404</v>
      </c>
      <c r="AB33" s="6">
        <v>39.0620689620878</v>
      </c>
      <c r="AC33" s="6">
        <v>0.217801095351357</v>
      </c>
      <c r="AD33" s="6">
        <v>0.23737476510847999</v>
      </c>
      <c r="AE33" s="6">
        <v>15.0384806545343</v>
      </c>
      <c r="AF33" s="6">
        <v>15.8565828015089</v>
      </c>
      <c r="AG33" s="6">
        <v>5.1712328767123301</v>
      </c>
      <c r="AH33" s="6">
        <v>0.12999999999999901</v>
      </c>
      <c r="AI33" s="10">
        <v>105.96</v>
      </c>
      <c r="AJ33" s="6">
        <f t="shared" si="1"/>
        <v>66.543005998246485</v>
      </c>
      <c r="AK33" s="6">
        <f t="shared" si="2"/>
        <v>61.371773121534154</v>
      </c>
      <c r="AL33" s="10">
        <v>39.416994001753501</v>
      </c>
      <c r="AM33" s="7">
        <v>1864179.575</v>
      </c>
      <c r="AN33" s="9">
        <v>53</v>
      </c>
      <c r="AO33" s="6">
        <v>158.24250000000001</v>
      </c>
      <c r="AP33" s="6">
        <v>116.28693633560199</v>
      </c>
      <c r="AQ33" s="6">
        <v>189.9325</v>
      </c>
      <c r="AR33" s="6">
        <v>147.21878478103699</v>
      </c>
      <c r="AS33" s="6">
        <v>17.338437121263599</v>
      </c>
      <c r="AT33" s="6">
        <v>0.52</v>
      </c>
      <c r="AU33" s="6">
        <v>2.4557314724030501</v>
      </c>
      <c r="AV33" s="10">
        <v>1.2769803656495899</v>
      </c>
      <c r="AW33" s="10">
        <v>16.240956870670399</v>
      </c>
      <c r="AX33" s="10">
        <v>23.149604634873199</v>
      </c>
      <c r="AY33" s="11">
        <v>40.299999999999997</v>
      </c>
      <c r="AZ33" s="10">
        <v>5.5382475859116704</v>
      </c>
      <c r="BA33" s="6">
        <v>0.42856901793965801</v>
      </c>
      <c r="BB33" s="10">
        <v>4.28569017939658</v>
      </c>
      <c r="BD33" s="8">
        <f t="shared" si="3"/>
        <v>3284.7599999999998</v>
      </c>
      <c r="BE33" s="8">
        <f t="shared" si="4"/>
        <v>491.55406684677587</v>
      </c>
      <c r="BF33" s="8">
        <f t="shared" si="5"/>
        <v>1382.2350332324409</v>
      </c>
      <c r="BG33" s="8">
        <f t="shared" si="6"/>
        <v>39.586391335137286</v>
      </c>
      <c r="BH33" s="8">
        <f t="shared" si="7"/>
        <v>503.46966299078235</v>
      </c>
      <c r="BI33" s="8">
        <f t="shared" si="8"/>
        <v>6.7518339558920673</v>
      </c>
      <c r="BJ33" s="8">
        <f t="shared" si="9"/>
        <v>1249.3</v>
      </c>
      <c r="BK33" s="8">
        <f t="shared" si="10"/>
        <v>171.68567516326178</v>
      </c>
      <c r="BL33" s="8">
        <f t="shared" si="11"/>
        <v>132.85639556129399</v>
      </c>
    </row>
    <row r="34" spans="1:64" x14ac:dyDescent="0.2">
      <c r="A34">
        <v>32</v>
      </c>
      <c r="B34" t="s">
        <v>51</v>
      </c>
      <c r="C34" t="s">
        <v>157</v>
      </c>
      <c r="D34" t="s">
        <v>158</v>
      </c>
      <c r="E34" t="s">
        <v>159</v>
      </c>
      <c r="F34" t="s">
        <v>160</v>
      </c>
      <c r="G34" t="s">
        <v>163</v>
      </c>
      <c r="H34" t="s">
        <v>163</v>
      </c>
      <c r="I34" t="s">
        <v>162</v>
      </c>
      <c r="J34" t="s">
        <v>58</v>
      </c>
      <c r="K34" t="s">
        <v>69</v>
      </c>
      <c r="L34" t="s">
        <v>69</v>
      </c>
      <c r="M34" t="s">
        <v>70</v>
      </c>
      <c r="N34" t="s">
        <v>71</v>
      </c>
      <c r="O34" t="s">
        <v>63</v>
      </c>
      <c r="P34">
        <v>1999</v>
      </c>
      <c r="Q34">
        <v>7</v>
      </c>
      <c r="R34">
        <v>-8.9011720000000008</v>
      </c>
      <c r="S34">
        <v>116.738209</v>
      </c>
      <c r="T34">
        <v>30</v>
      </c>
      <c r="U34" s="12">
        <v>31</v>
      </c>
      <c r="V34" s="5">
        <v>0.31557692307692298</v>
      </c>
      <c r="W34" s="5">
        <v>0.62609841072169803</v>
      </c>
      <c r="X34" s="5">
        <v>0</v>
      </c>
      <c r="Y34" s="5">
        <v>0</v>
      </c>
      <c r="Z34" s="6">
        <v>1.02331624098145</v>
      </c>
      <c r="AA34" s="6">
        <v>58.540801078429404</v>
      </c>
      <c r="AB34" s="6">
        <v>39.0620689620878</v>
      </c>
      <c r="AC34" s="6">
        <v>0.217801095351357</v>
      </c>
      <c r="AD34" s="6">
        <v>0.23737476510847999</v>
      </c>
      <c r="AE34" s="6">
        <v>15.0384806545343</v>
      </c>
      <c r="AF34" s="6">
        <v>15.8565828015089</v>
      </c>
      <c r="AG34" s="6">
        <v>5.1712328767123301</v>
      </c>
      <c r="AH34" s="6">
        <v>0.12999999999999901</v>
      </c>
      <c r="AI34" s="10">
        <v>105.96</v>
      </c>
      <c r="AJ34" s="6">
        <f t="shared" si="1"/>
        <v>66.543005998246485</v>
      </c>
      <c r="AK34" s="6">
        <f t="shared" si="2"/>
        <v>61.371773121534154</v>
      </c>
      <c r="AL34" s="10">
        <v>39.416994001753501</v>
      </c>
      <c r="AM34" s="7">
        <v>1864179.575</v>
      </c>
      <c r="AN34" s="9">
        <v>53</v>
      </c>
      <c r="AO34" s="6">
        <v>158.24250000000001</v>
      </c>
      <c r="AP34" s="6">
        <v>116.28693633560199</v>
      </c>
      <c r="AQ34" s="6">
        <v>189.9325</v>
      </c>
      <c r="AR34" s="6">
        <v>147.21878478103699</v>
      </c>
      <c r="AS34" s="6">
        <v>17.338437121263599</v>
      </c>
      <c r="AT34" s="6">
        <v>0.52</v>
      </c>
      <c r="AU34" s="6">
        <v>2.4557314724030501</v>
      </c>
      <c r="AV34" s="10">
        <v>1.2769803656495899</v>
      </c>
      <c r="AW34" s="10">
        <v>16.240956870670399</v>
      </c>
      <c r="AX34" s="10">
        <v>23.149604634873199</v>
      </c>
      <c r="AY34" s="11">
        <v>40.299999999999997</v>
      </c>
      <c r="AZ34" s="10">
        <v>5.5382475859116704</v>
      </c>
      <c r="BA34" s="6">
        <v>0.42856901793965801</v>
      </c>
      <c r="BB34" s="10">
        <v>4.28569017939658</v>
      </c>
      <c r="BD34" s="8">
        <f t="shared" si="3"/>
        <v>3284.7599999999998</v>
      </c>
      <c r="BE34" s="8">
        <f t="shared" si="4"/>
        <v>491.55406684677587</v>
      </c>
      <c r="BF34" s="8">
        <f t="shared" si="5"/>
        <v>1382.2350332324409</v>
      </c>
      <c r="BG34" s="8">
        <f t="shared" si="6"/>
        <v>39.586391335137286</v>
      </c>
      <c r="BH34" s="8">
        <f t="shared" si="7"/>
        <v>503.46966299078235</v>
      </c>
      <c r="BI34" s="8">
        <f t="shared" si="8"/>
        <v>6.7518339558920673</v>
      </c>
      <c r="BJ34" s="8">
        <f t="shared" si="9"/>
        <v>1249.3</v>
      </c>
      <c r="BK34" s="8">
        <f t="shared" si="10"/>
        <v>171.68567516326178</v>
      </c>
      <c r="BL34" s="8">
        <f t="shared" si="11"/>
        <v>132.85639556129399</v>
      </c>
    </row>
    <row r="35" spans="1:64" x14ac:dyDescent="0.2">
      <c r="A35">
        <v>33</v>
      </c>
      <c r="B35" t="s">
        <v>51</v>
      </c>
      <c r="C35" t="s">
        <v>157</v>
      </c>
      <c r="D35" t="s">
        <v>158</v>
      </c>
      <c r="E35" t="s">
        <v>159</v>
      </c>
      <c r="F35" t="s">
        <v>160</v>
      </c>
      <c r="G35" t="s">
        <v>164</v>
      </c>
      <c r="H35" t="s">
        <v>164</v>
      </c>
      <c r="I35" t="s">
        <v>162</v>
      </c>
      <c r="J35" t="s">
        <v>58</v>
      </c>
      <c r="K35" t="s">
        <v>69</v>
      </c>
      <c r="L35" t="s">
        <v>69</v>
      </c>
      <c r="M35" t="s">
        <v>70</v>
      </c>
      <c r="N35" t="s">
        <v>71</v>
      </c>
      <c r="O35" t="s">
        <v>63</v>
      </c>
      <c r="P35">
        <v>1999</v>
      </c>
      <c r="Q35">
        <v>7</v>
      </c>
      <c r="R35">
        <v>-8.9011720000000008</v>
      </c>
      <c r="S35">
        <v>116.738209</v>
      </c>
      <c r="T35">
        <v>30</v>
      </c>
      <c r="U35" s="12">
        <v>31</v>
      </c>
      <c r="V35" s="5">
        <v>0.31557692307692298</v>
      </c>
      <c r="W35" s="5">
        <v>0.62609841072169803</v>
      </c>
      <c r="X35" s="5">
        <v>0</v>
      </c>
      <c r="Y35" s="5">
        <v>0</v>
      </c>
      <c r="Z35" s="6">
        <v>1.02331624098145</v>
      </c>
      <c r="AA35" s="6">
        <v>58.540801078429404</v>
      </c>
      <c r="AB35" s="6">
        <v>39.0620689620878</v>
      </c>
      <c r="AC35" s="6">
        <v>0.217801095351357</v>
      </c>
      <c r="AD35" s="6">
        <v>0.23737476510847999</v>
      </c>
      <c r="AE35" s="6">
        <v>15.0384806545343</v>
      </c>
      <c r="AF35" s="6">
        <v>15.8565828015089</v>
      </c>
      <c r="AG35" s="6">
        <v>5.1712328767123301</v>
      </c>
      <c r="AH35" s="6">
        <v>0.12999999999999901</v>
      </c>
      <c r="AI35" s="10">
        <v>105.96</v>
      </c>
      <c r="AJ35" s="6">
        <f t="shared" si="1"/>
        <v>66.543005998246485</v>
      </c>
      <c r="AK35" s="6">
        <f t="shared" si="2"/>
        <v>61.371773121534154</v>
      </c>
      <c r="AL35" s="10">
        <v>39.416994001753501</v>
      </c>
      <c r="AM35" s="7">
        <v>1864179.575</v>
      </c>
      <c r="AN35" s="9">
        <v>53</v>
      </c>
      <c r="AO35" s="6">
        <v>158.24250000000001</v>
      </c>
      <c r="AP35" s="6">
        <v>116.28693633560199</v>
      </c>
      <c r="AQ35" s="6">
        <v>189.9325</v>
      </c>
      <c r="AR35" s="6">
        <v>147.21878478103699</v>
      </c>
      <c r="AS35" s="6">
        <v>17.338437121263599</v>
      </c>
      <c r="AT35" s="6">
        <v>0.52</v>
      </c>
      <c r="AU35" s="6">
        <v>2.4557314724030501</v>
      </c>
      <c r="AV35" s="10">
        <v>1.2769803656495899</v>
      </c>
      <c r="AW35" s="10">
        <v>16.240956870670399</v>
      </c>
      <c r="AX35" s="10">
        <v>23.149604634873199</v>
      </c>
      <c r="AY35" s="11">
        <v>40.299999999999997</v>
      </c>
      <c r="AZ35" s="10">
        <v>5.5382475859116704</v>
      </c>
      <c r="BA35" s="6">
        <v>0.42856901793965801</v>
      </c>
      <c r="BB35" s="10">
        <v>4.28569017939658</v>
      </c>
      <c r="BD35" s="8">
        <f t="shared" si="3"/>
        <v>3284.7599999999998</v>
      </c>
      <c r="BE35" s="8">
        <f t="shared" si="4"/>
        <v>491.55406684677587</v>
      </c>
      <c r="BF35" s="8">
        <f t="shared" si="5"/>
        <v>1382.2350332324409</v>
      </c>
      <c r="BG35" s="8">
        <f t="shared" si="6"/>
        <v>39.586391335137286</v>
      </c>
      <c r="BH35" s="8">
        <f t="shared" si="7"/>
        <v>503.46966299078235</v>
      </c>
      <c r="BI35" s="8">
        <f t="shared" si="8"/>
        <v>6.7518339558920673</v>
      </c>
      <c r="BJ35" s="8">
        <f t="shared" si="9"/>
        <v>1249.3</v>
      </c>
      <c r="BK35" s="8">
        <f t="shared" si="10"/>
        <v>171.68567516326178</v>
      </c>
      <c r="BL35" s="8">
        <f t="shared" si="11"/>
        <v>132.85639556129399</v>
      </c>
    </row>
    <row r="36" spans="1:64" x14ac:dyDescent="0.2">
      <c r="A36">
        <v>153</v>
      </c>
      <c r="B36" t="s">
        <v>51</v>
      </c>
      <c r="C36" t="s">
        <v>157</v>
      </c>
      <c r="D36" t="s">
        <v>158</v>
      </c>
      <c r="E36" t="s">
        <v>159</v>
      </c>
      <c r="F36" t="s">
        <v>160</v>
      </c>
      <c r="G36" t="s">
        <v>165</v>
      </c>
      <c r="H36" t="s">
        <v>165</v>
      </c>
      <c r="I36" t="s">
        <v>162</v>
      </c>
      <c r="J36" t="s">
        <v>58</v>
      </c>
      <c r="K36" t="s">
        <v>69</v>
      </c>
      <c r="L36" t="s">
        <v>69</v>
      </c>
      <c r="M36" t="s">
        <v>70</v>
      </c>
      <c r="N36" t="s">
        <v>71</v>
      </c>
      <c r="O36" t="s">
        <v>63</v>
      </c>
      <c r="P36">
        <v>1999</v>
      </c>
      <c r="Q36">
        <v>7</v>
      </c>
      <c r="R36">
        <v>-8.9011720000000008</v>
      </c>
      <c r="S36">
        <v>116.738209</v>
      </c>
      <c r="T36">
        <v>30</v>
      </c>
      <c r="U36" s="12">
        <v>31</v>
      </c>
      <c r="V36" s="5">
        <v>0.31557692307692298</v>
      </c>
      <c r="W36" s="5">
        <v>0.62609841072169803</v>
      </c>
      <c r="X36" s="5">
        <v>0</v>
      </c>
      <c r="Y36" s="5">
        <v>0</v>
      </c>
      <c r="Z36" s="6">
        <v>1.02331624098145</v>
      </c>
      <c r="AA36" s="6">
        <v>58.540801078429404</v>
      </c>
      <c r="AB36" s="6">
        <v>39.0620689620878</v>
      </c>
      <c r="AC36" s="6">
        <v>0.217801095351357</v>
      </c>
      <c r="AD36" s="6">
        <v>0.23737476510847999</v>
      </c>
      <c r="AE36" s="6">
        <v>15.0384806545343</v>
      </c>
      <c r="AF36" s="6">
        <v>15.8565828015089</v>
      </c>
      <c r="AG36" s="6">
        <v>5.1712328767123301</v>
      </c>
      <c r="AH36" s="6">
        <v>0.12999999999999901</v>
      </c>
      <c r="AI36" s="10">
        <v>105.96</v>
      </c>
      <c r="AJ36" s="6">
        <f t="shared" si="1"/>
        <v>66.543005998246485</v>
      </c>
      <c r="AK36" s="6">
        <f t="shared" si="2"/>
        <v>61.371773121534154</v>
      </c>
      <c r="AL36" s="10">
        <v>39.416994001753501</v>
      </c>
      <c r="AM36" s="7">
        <v>1864179.575</v>
      </c>
      <c r="AN36" s="9">
        <v>53</v>
      </c>
      <c r="AO36" s="6">
        <v>158.24250000000001</v>
      </c>
      <c r="AP36" s="6">
        <v>116.28693633560199</v>
      </c>
      <c r="AQ36" s="6">
        <v>189.9325</v>
      </c>
      <c r="AR36" s="6">
        <v>147.21878478103699</v>
      </c>
      <c r="AS36" s="6">
        <v>17.338437121263599</v>
      </c>
      <c r="AT36" s="6">
        <v>0.52</v>
      </c>
      <c r="AU36" s="6">
        <v>2.4557314724030501</v>
      </c>
      <c r="AV36" s="10">
        <v>1.2769803656495899</v>
      </c>
      <c r="AW36" s="10">
        <v>16.240956870670399</v>
      </c>
      <c r="AX36" s="10">
        <v>23.149604634873199</v>
      </c>
      <c r="AY36" s="11">
        <v>40.299999999999997</v>
      </c>
      <c r="AZ36" s="10">
        <v>5.5382475859116704</v>
      </c>
      <c r="BA36" s="6">
        <v>0.42856901793965801</v>
      </c>
      <c r="BB36" s="10">
        <v>4.28569017939658</v>
      </c>
      <c r="BD36" s="8">
        <f t="shared" si="3"/>
        <v>3284.7599999999998</v>
      </c>
      <c r="BE36" s="8">
        <f t="shared" si="4"/>
        <v>491.55406684677587</v>
      </c>
      <c r="BF36" s="8">
        <f t="shared" si="5"/>
        <v>1382.2350332324409</v>
      </c>
      <c r="BG36" s="8">
        <f t="shared" si="6"/>
        <v>39.586391335137286</v>
      </c>
      <c r="BH36" s="8">
        <f t="shared" si="7"/>
        <v>503.46966299078235</v>
      </c>
      <c r="BI36" s="8">
        <f t="shared" si="8"/>
        <v>6.7518339558920673</v>
      </c>
      <c r="BJ36" s="8">
        <f t="shared" si="9"/>
        <v>1249.3</v>
      </c>
      <c r="BK36" s="8">
        <f t="shared" si="10"/>
        <v>171.68567516326178</v>
      </c>
      <c r="BL36" s="8">
        <f t="shared" si="11"/>
        <v>132.85639556129399</v>
      </c>
    </row>
    <row r="37" spans="1:64" x14ac:dyDescent="0.2">
      <c r="A37">
        <v>137</v>
      </c>
      <c r="B37" t="s">
        <v>51</v>
      </c>
      <c r="C37" t="s">
        <v>166</v>
      </c>
      <c r="D37" t="s">
        <v>88</v>
      </c>
      <c r="E37" t="s">
        <v>167</v>
      </c>
      <c r="F37" t="s">
        <v>168</v>
      </c>
      <c r="G37" t="s">
        <v>169</v>
      </c>
      <c r="H37" t="s">
        <v>169</v>
      </c>
      <c r="I37" t="s">
        <v>170</v>
      </c>
      <c r="J37" t="s">
        <v>58</v>
      </c>
      <c r="K37" t="s">
        <v>128</v>
      </c>
      <c r="L37" t="s">
        <v>60</v>
      </c>
      <c r="M37" t="s">
        <v>70</v>
      </c>
      <c r="N37" t="s">
        <v>71</v>
      </c>
      <c r="O37" t="s">
        <v>63</v>
      </c>
      <c r="P37">
        <v>2019</v>
      </c>
      <c r="Q37">
        <v>22</v>
      </c>
      <c r="R37">
        <v>-3.9123478</v>
      </c>
      <c r="S37">
        <v>102.27037540000001</v>
      </c>
      <c r="T37">
        <v>25</v>
      </c>
      <c r="U37" s="12">
        <v>100</v>
      </c>
      <c r="V37" s="5">
        <v>0.35403846153846102</v>
      </c>
      <c r="W37" s="5">
        <v>0.56999999999999995</v>
      </c>
      <c r="X37" s="5">
        <v>0.28000000000000003</v>
      </c>
      <c r="Y37" s="5">
        <v>0.35</v>
      </c>
      <c r="Z37" s="6">
        <v>0.91213793247974995</v>
      </c>
      <c r="AA37" s="6">
        <v>50</v>
      </c>
      <c r="AB37" s="6">
        <v>29.956437810850598</v>
      </c>
      <c r="AC37" s="6">
        <v>0.217801095351357</v>
      </c>
      <c r="AD37" s="6">
        <v>0.18822360370765601</v>
      </c>
      <c r="AE37" s="6">
        <v>15.0384806545343</v>
      </c>
      <c r="AF37" s="6">
        <v>12.598521540422601</v>
      </c>
      <c r="AG37" s="6">
        <v>5.1712328767123301</v>
      </c>
      <c r="AH37" s="6">
        <v>0.12999999999999901</v>
      </c>
      <c r="AI37" s="10">
        <v>54.56</v>
      </c>
      <c r="AJ37" s="6">
        <f t="shared" si="1"/>
        <v>24.273272969819502</v>
      </c>
      <c r="AK37" s="6">
        <f t="shared" si="2"/>
        <v>19.102040093107171</v>
      </c>
      <c r="AL37" s="10">
        <v>30.286727030180501</v>
      </c>
      <c r="AM37" s="7">
        <v>1633786</v>
      </c>
      <c r="AN37" s="9">
        <v>53</v>
      </c>
      <c r="AO37" s="6">
        <v>158.24250000000001</v>
      </c>
      <c r="AP37" s="6">
        <v>140.41524596520901</v>
      </c>
      <c r="AQ37" s="6">
        <v>189.9325</v>
      </c>
      <c r="AR37" s="6">
        <v>175.12154676369201</v>
      </c>
      <c r="AS37" s="6">
        <v>38.3701265161328</v>
      </c>
      <c r="AT37" s="6">
        <v>0.52</v>
      </c>
      <c r="AU37" s="6">
        <v>1.3035573595801699</v>
      </c>
      <c r="AV37" s="10">
        <v>0.67784982698168905</v>
      </c>
      <c r="AW37" s="10">
        <v>10.193173648894501</v>
      </c>
      <c r="AX37" s="10">
        <v>25.290136364994598</v>
      </c>
      <c r="AY37" s="11">
        <v>130</v>
      </c>
      <c r="AZ37" s="10">
        <v>17.129175385997033</v>
      </c>
      <c r="BA37" s="6">
        <v>2.7334981625313302</v>
      </c>
      <c r="BB37" s="10">
        <v>27.334981625313301</v>
      </c>
      <c r="BD37" s="8">
        <f t="shared" si="3"/>
        <v>5456</v>
      </c>
      <c r="BE37" s="8">
        <f t="shared" si="4"/>
        <v>1259.8521540422601</v>
      </c>
      <c r="BF37" s="8">
        <f t="shared" si="5"/>
        <v>3545.7959906892834</v>
      </c>
      <c r="BG37" s="8">
        <f t="shared" si="6"/>
        <v>67.784982698168903</v>
      </c>
      <c r="BH37" s="8">
        <f t="shared" si="7"/>
        <v>1019.3173648894501</v>
      </c>
      <c r="BI37" s="8">
        <f t="shared" si="8"/>
        <v>21.780109535135701</v>
      </c>
      <c r="BJ37" s="8">
        <f t="shared" si="9"/>
        <v>13000</v>
      </c>
      <c r="BK37" s="8">
        <f t="shared" si="10"/>
        <v>1712.9175385997034</v>
      </c>
      <c r="BL37" s="8">
        <f t="shared" si="11"/>
        <v>2733.4981625313299</v>
      </c>
    </row>
    <row r="38" spans="1:64" x14ac:dyDescent="0.2">
      <c r="A38">
        <v>34</v>
      </c>
      <c r="B38" t="s">
        <v>51</v>
      </c>
      <c r="C38" t="s">
        <v>103</v>
      </c>
      <c r="D38" t="s">
        <v>88</v>
      </c>
      <c r="E38" t="s">
        <v>341</v>
      </c>
      <c r="F38" t="s">
        <v>172</v>
      </c>
      <c r="G38" t="s">
        <v>173</v>
      </c>
      <c r="H38" t="s">
        <v>173</v>
      </c>
      <c r="I38" t="s">
        <v>174</v>
      </c>
      <c r="J38" t="s">
        <v>58</v>
      </c>
      <c r="K38" t="s">
        <v>59</v>
      </c>
      <c r="L38" t="s">
        <v>178</v>
      </c>
      <c r="M38" t="s">
        <v>61</v>
      </c>
      <c r="N38" t="s">
        <v>71</v>
      </c>
      <c r="O38" t="s">
        <v>63</v>
      </c>
      <c r="P38">
        <v>1987</v>
      </c>
      <c r="Q38">
        <v>5</v>
      </c>
      <c r="R38">
        <v>-3.7321298999999999</v>
      </c>
      <c r="S38">
        <v>103.797527</v>
      </c>
      <c r="T38">
        <v>35</v>
      </c>
      <c r="U38" s="12">
        <v>65</v>
      </c>
      <c r="V38" s="5">
        <v>0.29249999999999998</v>
      </c>
      <c r="W38" s="5">
        <v>0.58669322733791496</v>
      </c>
      <c r="X38" s="5">
        <v>1.44</v>
      </c>
      <c r="Y38" s="5">
        <v>0.35</v>
      </c>
      <c r="Z38" s="6">
        <v>1.2308357376686301</v>
      </c>
      <c r="AA38" s="6">
        <v>55.194051448676397</v>
      </c>
      <c r="AB38" s="6">
        <v>43.901566800162797</v>
      </c>
      <c r="AC38" s="6">
        <v>0.217801095351357</v>
      </c>
      <c r="AD38" s="6">
        <v>0.30848442628517497</v>
      </c>
      <c r="AE38" s="6">
        <v>15.0384806545343</v>
      </c>
      <c r="AF38" s="6">
        <v>20.576736010439902</v>
      </c>
      <c r="AG38" s="6">
        <v>5.1712328767123301</v>
      </c>
      <c r="AH38" s="6">
        <v>0.12999999999999901</v>
      </c>
      <c r="AI38" s="10">
        <f>47.14*1.15</f>
        <v>54.210999999999999</v>
      </c>
      <c r="AJ38" s="6">
        <f t="shared" si="1"/>
        <v>9.9087003641813993</v>
      </c>
      <c r="AK38" s="6">
        <f t="shared" si="2"/>
        <v>4.7374674874690692</v>
      </c>
      <c r="AL38" s="10">
        <v>44.302299635818599</v>
      </c>
      <c r="AM38" s="7">
        <f>1534245.667*0.7</f>
        <v>1073971.9668999999</v>
      </c>
      <c r="AN38" s="9">
        <v>53</v>
      </c>
      <c r="AO38" s="6">
        <v>158.24250000000001</v>
      </c>
      <c r="AP38" s="6">
        <v>92.727946221240899</v>
      </c>
      <c r="AQ38" s="6">
        <v>189.9325</v>
      </c>
      <c r="AR38" s="6">
        <v>118.44240402038599</v>
      </c>
      <c r="AS38" s="6">
        <v>7.2812395146410802</v>
      </c>
      <c r="AT38" s="6">
        <v>0.52</v>
      </c>
      <c r="AU38" s="6">
        <v>1.30668398106015</v>
      </c>
      <c r="AV38" s="10">
        <v>0.67947567015128096</v>
      </c>
      <c r="AW38" s="10">
        <v>19.269900457138299</v>
      </c>
      <c r="AX38" s="10">
        <v>44.251868848584401</v>
      </c>
      <c r="AY38" s="11">
        <v>84.5</v>
      </c>
      <c r="AZ38" s="10">
        <v>44.109437745320633</v>
      </c>
      <c r="BA38" s="6">
        <v>0.948328948666741</v>
      </c>
      <c r="BB38" s="10">
        <v>9.4832894866674096</v>
      </c>
      <c r="BD38" s="8">
        <f t="shared" si="3"/>
        <v>3523.7149999999997</v>
      </c>
      <c r="BE38" s="8">
        <f t="shared" si="4"/>
        <v>1337.4878406785936</v>
      </c>
      <c r="BF38" s="8">
        <f t="shared" si="5"/>
        <v>3215.7796133145102</v>
      </c>
      <c r="BG38" s="8">
        <f t="shared" si="6"/>
        <v>44.165918559833266</v>
      </c>
      <c r="BH38" s="8">
        <f t="shared" si="7"/>
        <v>1252.5435297139893</v>
      </c>
      <c r="BI38" s="8">
        <f t="shared" si="8"/>
        <v>14.157071197838205</v>
      </c>
      <c r="BJ38" s="8">
        <f t="shared" si="9"/>
        <v>5492.5</v>
      </c>
      <c r="BK38" s="8">
        <f t="shared" si="10"/>
        <v>2867.1134534458411</v>
      </c>
      <c r="BL38" s="8">
        <f t="shared" si="11"/>
        <v>616.41381663338166</v>
      </c>
    </row>
    <row r="39" spans="1:64" x14ac:dyDescent="0.2">
      <c r="A39">
        <v>190</v>
      </c>
      <c r="B39" t="s">
        <v>51</v>
      </c>
      <c r="C39" t="s">
        <v>103</v>
      </c>
      <c r="D39" t="s">
        <v>88</v>
      </c>
      <c r="E39" t="s">
        <v>341</v>
      </c>
      <c r="F39" t="s">
        <v>172</v>
      </c>
      <c r="G39" t="s">
        <v>175</v>
      </c>
      <c r="H39" t="s">
        <v>175</v>
      </c>
      <c r="I39" t="s">
        <v>174</v>
      </c>
      <c r="J39" t="s">
        <v>58</v>
      </c>
      <c r="K39" t="s">
        <v>59</v>
      </c>
      <c r="L39" t="s">
        <v>178</v>
      </c>
      <c r="M39" t="s">
        <v>61</v>
      </c>
      <c r="N39" t="s">
        <v>71</v>
      </c>
      <c r="O39" t="s">
        <v>63</v>
      </c>
      <c r="P39">
        <v>1987</v>
      </c>
      <c r="Q39">
        <v>5</v>
      </c>
      <c r="R39">
        <v>-3.7321298999999999</v>
      </c>
      <c r="S39">
        <v>103.797527</v>
      </c>
      <c r="T39">
        <v>35</v>
      </c>
      <c r="U39" s="12">
        <v>65</v>
      </c>
      <c r="V39" s="5">
        <v>0.29249999999999998</v>
      </c>
      <c r="W39" s="5">
        <v>0.58669322733791496</v>
      </c>
      <c r="X39" s="5">
        <v>1.44</v>
      </c>
      <c r="Y39" s="5">
        <v>0.35</v>
      </c>
      <c r="Z39" s="6">
        <v>1.2308357376686301</v>
      </c>
      <c r="AA39" s="6">
        <v>55.194051448676397</v>
      </c>
      <c r="AB39" s="6">
        <v>43.901566800162797</v>
      </c>
      <c r="AC39" s="6">
        <v>0.217801095351357</v>
      </c>
      <c r="AD39" s="6">
        <v>0.30848442628517497</v>
      </c>
      <c r="AE39" s="6">
        <v>15.0384806545343</v>
      </c>
      <c r="AF39" s="6">
        <v>20.576736010439902</v>
      </c>
      <c r="AG39" s="6">
        <v>5.1712328767123301</v>
      </c>
      <c r="AH39" s="6">
        <v>0.12999999999999901</v>
      </c>
      <c r="AI39" s="10">
        <f>47.14*1.15</f>
        <v>54.210999999999999</v>
      </c>
      <c r="AJ39" s="6">
        <f t="shared" si="1"/>
        <v>9.9087003641813993</v>
      </c>
      <c r="AK39" s="6">
        <f t="shared" si="2"/>
        <v>4.7374674874690692</v>
      </c>
      <c r="AL39" s="10">
        <v>44.302299635818599</v>
      </c>
      <c r="AM39" s="7">
        <f>1534245.667*0.7</f>
        <v>1073971.9668999999</v>
      </c>
      <c r="AN39" s="9">
        <v>53</v>
      </c>
      <c r="AO39" s="6">
        <v>158.24250000000001</v>
      </c>
      <c r="AP39" s="6">
        <v>92.727946221240899</v>
      </c>
      <c r="AQ39" s="6">
        <v>189.9325</v>
      </c>
      <c r="AR39" s="6">
        <v>118.44240402038599</v>
      </c>
      <c r="AS39" s="6">
        <v>7.2812395146410802</v>
      </c>
      <c r="AT39" s="6">
        <v>0.52</v>
      </c>
      <c r="AU39" s="6">
        <v>1.30668398106015</v>
      </c>
      <c r="AV39" s="10">
        <v>0.67947567015128096</v>
      </c>
      <c r="AW39" s="10">
        <v>19.269900457138299</v>
      </c>
      <c r="AX39" s="10">
        <v>44.251868848584401</v>
      </c>
      <c r="AY39" s="11">
        <v>84.5</v>
      </c>
      <c r="AZ39" s="10">
        <v>44.109437745320633</v>
      </c>
      <c r="BA39" s="6">
        <v>0.948328948666741</v>
      </c>
      <c r="BB39" s="10">
        <v>9.4832894866674096</v>
      </c>
      <c r="BD39" s="8">
        <f t="shared" si="3"/>
        <v>3523.7149999999997</v>
      </c>
      <c r="BE39" s="8">
        <f t="shared" si="4"/>
        <v>1337.4878406785936</v>
      </c>
      <c r="BF39" s="8">
        <f t="shared" si="5"/>
        <v>3215.7796133145102</v>
      </c>
      <c r="BG39" s="8">
        <f t="shared" si="6"/>
        <v>44.165918559833266</v>
      </c>
      <c r="BH39" s="8">
        <f t="shared" si="7"/>
        <v>1252.5435297139893</v>
      </c>
      <c r="BI39" s="8">
        <f t="shared" si="8"/>
        <v>14.157071197838205</v>
      </c>
      <c r="BJ39" s="8">
        <f t="shared" si="9"/>
        <v>5492.5</v>
      </c>
      <c r="BK39" s="8">
        <f t="shared" si="10"/>
        <v>2867.1134534458411</v>
      </c>
      <c r="BL39" s="8">
        <f t="shared" si="11"/>
        <v>616.41381663338166</v>
      </c>
    </row>
    <row r="40" spans="1:64" x14ac:dyDescent="0.2">
      <c r="A40">
        <v>42</v>
      </c>
      <c r="B40" t="s">
        <v>51</v>
      </c>
      <c r="C40" t="s">
        <v>103</v>
      </c>
      <c r="D40" t="s">
        <v>88</v>
      </c>
      <c r="E40" t="s">
        <v>341</v>
      </c>
      <c r="F40" t="s">
        <v>172</v>
      </c>
      <c r="G40" t="s">
        <v>177</v>
      </c>
      <c r="H40" t="s">
        <v>177</v>
      </c>
      <c r="I40" t="s">
        <v>174</v>
      </c>
      <c r="J40" t="s">
        <v>58</v>
      </c>
      <c r="K40" t="s">
        <v>59</v>
      </c>
      <c r="L40" t="s">
        <v>178</v>
      </c>
      <c r="M40" t="s">
        <v>61</v>
      </c>
      <c r="N40" t="s">
        <v>71</v>
      </c>
      <c r="O40" t="s">
        <v>63</v>
      </c>
      <c r="P40">
        <v>1994</v>
      </c>
      <c r="Q40">
        <v>12</v>
      </c>
      <c r="R40">
        <v>-3.7321298999999999</v>
      </c>
      <c r="S40">
        <v>103.797527</v>
      </c>
      <c r="T40">
        <v>35</v>
      </c>
      <c r="U40" s="12">
        <v>65</v>
      </c>
      <c r="V40" s="5">
        <v>0.30596153846153801</v>
      </c>
      <c r="W40" s="5">
        <v>0.58669322733791496</v>
      </c>
      <c r="X40" s="5">
        <v>1.44</v>
      </c>
      <c r="Y40" s="5">
        <v>0.35</v>
      </c>
      <c r="Z40" s="6">
        <v>1.17667658755476</v>
      </c>
      <c r="AA40" s="6">
        <v>55.194051448676397</v>
      </c>
      <c r="AB40" s="6">
        <v>42.017808977376497</v>
      </c>
      <c r="AC40" s="6">
        <v>0.217801095351357</v>
      </c>
      <c r="AD40" s="6">
        <v>0.28168956631118203</v>
      </c>
      <c r="AE40" s="6">
        <v>15.0384806545343</v>
      </c>
      <c r="AF40" s="6">
        <v>18.805899349786799</v>
      </c>
      <c r="AG40" s="6">
        <v>5.1712328767123301</v>
      </c>
      <c r="AH40" s="6">
        <v>0.12999999999999901</v>
      </c>
      <c r="AI40" s="10">
        <f>47.14*1.1</f>
        <v>51.854000000000006</v>
      </c>
      <c r="AJ40" s="6">
        <f t="shared" si="1"/>
        <v>9.4474831225614082</v>
      </c>
      <c r="AK40" s="6">
        <f t="shared" si="2"/>
        <v>4.2762502458490781</v>
      </c>
      <c r="AL40" s="10">
        <v>42.406516877438598</v>
      </c>
      <c r="AM40" s="7">
        <f>1534245.667*0.8</f>
        <v>1227396.5336</v>
      </c>
      <c r="AN40" s="9">
        <v>53</v>
      </c>
      <c r="AO40" s="6">
        <v>158.24250000000001</v>
      </c>
      <c r="AP40" s="6">
        <v>98.597955994094306</v>
      </c>
      <c r="AQ40" s="6">
        <v>189.9325</v>
      </c>
      <c r="AR40" s="6">
        <v>125.497403109478</v>
      </c>
      <c r="AS40" s="6">
        <v>10.1781475801961</v>
      </c>
      <c r="AT40" s="6">
        <v>0.52</v>
      </c>
      <c r="AU40" s="6">
        <v>1.30668398106015</v>
      </c>
      <c r="AV40" s="10">
        <v>0.67947567015128096</v>
      </c>
      <c r="AW40" s="10">
        <v>19.269900457138299</v>
      </c>
      <c r="AX40" s="10">
        <v>44.251868848584401</v>
      </c>
      <c r="AY40" s="11">
        <v>84.5</v>
      </c>
      <c r="AZ40" s="10">
        <v>55.847868094072794</v>
      </c>
      <c r="BA40" s="6">
        <v>2.0587298723726701</v>
      </c>
      <c r="BB40" s="10">
        <v>20.5872987237267</v>
      </c>
      <c r="BD40" s="8">
        <f t="shared" si="3"/>
        <v>3370.51</v>
      </c>
      <c r="BE40" s="8">
        <f t="shared" si="4"/>
        <v>1222.383457736142</v>
      </c>
      <c r="BF40" s="8">
        <f t="shared" si="5"/>
        <v>3092.5537340198102</v>
      </c>
      <c r="BG40" s="8">
        <f t="shared" si="6"/>
        <v>44.165918559833266</v>
      </c>
      <c r="BH40" s="8">
        <f t="shared" si="7"/>
        <v>1252.5435297139893</v>
      </c>
      <c r="BI40" s="8">
        <f t="shared" si="8"/>
        <v>14.157071197838205</v>
      </c>
      <c r="BJ40" s="8">
        <f t="shared" si="9"/>
        <v>5492.5</v>
      </c>
      <c r="BK40" s="8">
        <f t="shared" si="10"/>
        <v>3630.1114261147318</v>
      </c>
      <c r="BL40" s="8">
        <f t="shared" si="11"/>
        <v>1338.1744170422355</v>
      </c>
    </row>
    <row r="41" spans="1:64" x14ac:dyDescent="0.2">
      <c r="A41">
        <v>43</v>
      </c>
      <c r="B41" t="s">
        <v>51</v>
      </c>
      <c r="C41" t="s">
        <v>103</v>
      </c>
      <c r="D41" t="s">
        <v>88</v>
      </c>
      <c r="E41" t="s">
        <v>341</v>
      </c>
      <c r="F41" t="s">
        <v>172</v>
      </c>
      <c r="G41" t="s">
        <v>179</v>
      </c>
      <c r="H41" t="s">
        <v>179</v>
      </c>
      <c r="I41" t="s">
        <v>174</v>
      </c>
      <c r="J41" t="s">
        <v>58</v>
      </c>
      <c r="K41" t="s">
        <v>59</v>
      </c>
      <c r="L41" t="s">
        <v>178</v>
      </c>
      <c r="M41" t="s">
        <v>61</v>
      </c>
      <c r="N41" t="s">
        <v>71</v>
      </c>
      <c r="O41" t="s">
        <v>63</v>
      </c>
      <c r="P41">
        <v>1994</v>
      </c>
      <c r="Q41">
        <v>12</v>
      </c>
      <c r="R41">
        <v>-3.7321298999999999</v>
      </c>
      <c r="S41">
        <v>103.797527</v>
      </c>
      <c r="T41">
        <v>35</v>
      </c>
      <c r="U41" s="12">
        <v>65</v>
      </c>
      <c r="V41" s="5">
        <v>0.30596153846153801</v>
      </c>
      <c r="W41" s="5">
        <v>0.58669322733791496</v>
      </c>
      <c r="X41" s="5">
        <v>1.44</v>
      </c>
      <c r="Y41" s="5">
        <v>0.35</v>
      </c>
      <c r="Z41" s="6">
        <v>1.17667658755476</v>
      </c>
      <c r="AA41" s="6">
        <v>55.194051448676397</v>
      </c>
      <c r="AB41" s="6">
        <v>42.017808977376497</v>
      </c>
      <c r="AC41" s="6">
        <v>0.217801095351357</v>
      </c>
      <c r="AD41" s="6">
        <v>0.28168956631118203</v>
      </c>
      <c r="AE41" s="6">
        <v>15.0384806545343</v>
      </c>
      <c r="AF41" s="6">
        <v>18.805899349786799</v>
      </c>
      <c r="AG41" s="6">
        <v>5.1712328767123301</v>
      </c>
      <c r="AH41" s="6">
        <v>0.12999999999999901</v>
      </c>
      <c r="AI41" s="10">
        <f>47.14*1.1</f>
        <v>51.854000000000006</v>
      </c>
      <c r="AJ41" s="6">
        <f t="shared" si="1"/>
        <v>9.4474831225614082</v>
      </c>
      <c r="AK41" s="6">
        <f t="shared" si="2"/>
        <v>4.2762502458490781</v>
      </c>
      <c r="AL41" s="10">
        <v>42.406516877438598</v>
      </c>
      <c r="AM41" s="7">
        <f>1534245.667*0.8</f>
        <v>1227396.5336</v>
      </c>
      <c r="AN41" s="9">
        <v>53</v>
      </c>
      <c r="AO41" s="6">
        <v>158.24250000000001</v>
      </c>
      <c r="AP41" s="6">
        <v>98.597955994094306</v>
      </c>
      <c r="AQ41" s="6">
        <v>189.9325</v>
      </c>
      <c r="AR41" s="6">
        <v>125.497403109478</v>
      </c>
      <c r="AS41" s="6">
        <v>10.1781475801961</v>
      </c>
      <c r="AT41" s="6">
        <v>0.52</v>
      </c>
      <c r="AU41" s="6">
        <v>1.30668398106015</v>
      </c>
      <c r="AV41" s="10">
        <v>0.67947567015128096</v>
      </c>
      <c r="AW41" s="10">
        <v>19.269900457138299</v>
      </c>
      <c r="AX41" s="10">
        <v>44.251868848584401</v>
      </c>
      <c r="AY41" s="11">
        <v>84.5</v>
      </c>
      <c r="AZ41" s="10">
        <v>55.847868094072794</v>
      </c>
      <c r="BA41" s="6">
        <v>2.0587298723726701</v>
      </c>
      <c r="BB41" s="10">
        <v>20.5872987237267</v>
      </c>
      <c r="BD41" s="8">
        <f t="shared" si="3"/>
        <v>3370.51</v>
      </c>
      <c r="BE41" s="8">
        <f t="shared" si="4"/>
        <v>1222.383457736142</v>
      </c>
      <c r="BF41" s="8">
        <f t="shared" si="5"/>
        <v>3092.5537340198102</v>
      </c>
      <c r="BG41" s="8">
        <f t="shared" si="6"/>
        <v>44.165918559833266</v>
      </c>
      <c r="BH41" s="8">
        <f t="shared" si="7"/>
        <v>1252.5435297139893</v>
      </c>
      <c r="BI41" s="8">
        <f t="shared" si="8"/>
        <v>14.157071197838205</v>
      </c>
      <c r="BJ41" s="8">
        <f t="shared" si="9"/>
        <v>5492.5</v>
      </c>
      <c r="BK41" s="8">
        <f t="shared" si="10"/>
        <v>3630.1114261147318</v>
      </c>
      <c r="BL41" s="8">
        <f t="shared" si="11"/>
        <v>1338.1744170422355</v>
      </c>
    </row>
    <row r="42" spans="1:64" x14ac:dyDescent="0.2">
      <c r="A42">
        <v>125</v>
      </c>
      <c r="B42" t="s">
        <v>51</v>
      </c>
      <c r="C42" t="s">
        <v>180</v>
      </c>
      <c r="D42" t="s">
        <v>53</v>
      </c>
      <c r="E42" t="s">
        <v>181</v>
      </c>
      <c r="F42" t="s">
        <v>182</v>
      </c>
      <c r="G42" t="s">
        <v>183</v>
      </c>
      <c r="H42" t="s">
        <v>183</v>
      </c>
      <c r="I42" t="s">
        <v>184</v>
      </c>
      <c r="J42" t="s">
        <v>58</v>
      </c>
      <c r="K42" t="s">
        <v>128</v>
      </c>
      <c r="L42" t="s">
        <v>60</v>
      </c>
      <c r="M42" t="s">
        <v>70</v>
      </c>
      <c r="N42" t="s">
        <v>71</v>
      </c>
      <c r="O42" t="s">
        <v>63</v>
      </c>
      <c r="P42">
        <v>2015</v>
      </c>
      <c r="Q42">
        <v>23</v>
      </c>
      <c r="R42">
        <v>-8.1962945000000005</v>
      </c>
      <c r="S42">
        <v>114.8515677</v>
      </c>
      <c r="T42">
        <v>30</v>
      </c>
      <c r="U42" s="12">
        <v>127</v>
      </c>
      <c r="V42" s="5">
        <v>0.34634615384615303</v>
      </c>
      <c r="W42" s="5">
        <v>0.37503123414510298</v>
      </c>
      <c r="X42" s="5">
        <v>0.08</v>
      </c>
      <c r="Y42" s="5">
        <v>0.59</v>
      </c>
      <c r="Z42" s="6">
        <v>0.93239795419318205</v>
      </c>
      <c r="AA42" s="6">
        <v>54.131969312638098</v>
      </c>
      <c r="AB42" s="6">
        <v>33.074317186157501</v>
      </c>
      <c r="AC42" s="6">
        <v>0.217801095351357</v>
      </c>
      <c r="AD42" s="6">
        <v>0.19674908504366601</v>
      </c>
      <c r="AE42" s="6">
        <v>15.0384806545343</v>
      </c>
      <c r="AF42" s="6">
        <v>13.1643541298053</v>
      </c>
      <c r="AG42" s="6">
        <v>5.1712328767123301</v>
      </c>
      <c r="AH42" s="6">
        <v>0.12999999999999901</v>
      </c>
      <c r="AI42" s="10">
        <f>52.97*1.03</f>
        <v>54.559100000000001</v>
      </c>
      <c r="AJ42" s="6">
        <f t="shared" si="1"/>
        <v>21.150007833721197</v>
      </c>
      <c r="AK42" s="6">
        <f t="shared" si="2"/>
        <v>15.978774957008866</v>
      </c>
      <c r="AL42" s="10">
        <v>33.409092166278803</v>
      </c>
      <c r="AM42" s="7">
        <v>1471481</v>
      </c>
      <c r="AN42" s="9">
        <v>53</v>
      </c>
      <c r="AO42" s="6">
        <v>158.24250000000001</v>
      </c>
      <c r="AP42" s="6">
        <v>134.05194435629301</v>
      </c>
      <c r="AQ42" s="6">
        <v>189.9325</v>
      </c>
      <c r="AR42" s="6">
        <v>168.003354684166</v>
      </c>
      <c r="AS42" s="6">
        <v>31.265494078538602</v>
      </c>
      <c r="AT42" s="6">
        <v>0.52</v>
      </c>
      <c r="AU42" s="6">
        <v>6.7846716466098602</v>
      </c>
      <c r="AV42" s="10">
        <v>3.52802925623712</v>
      </c>
      <c r="AW42" s="10">
        <v>15.4248940198889</v>
      </c>
      <c r="AX42" s="10">
        <v>19.957562082524198</v>
      </c>
      <c r="AY42" s="11">
        <v>165.1</v>
      </c>
      <c r="AZ42" s="10">
        <v>28.031067248858495</v>
      </c>
      <c r="BA42" s="6">
        <v>2.5824766915786901</v>
      </c>
      <c r="BB42" s="10">
        <v>25.824766915786899</v>
      </c>
      <c r="BD42" s="8">
        <f t="shared" si="3"/>
        <v>6929.0056999999997</v>
      </c>
      <c r="BE42" s="8">
        <f t="shared" si="4"/>
        <v>1671.8729744852731</v>
      </c>
      <c r="BF42" s="8">
        <f t="shared" si="5"/>
        <v>4899.7012804598744</v>
      </c>
      <c r="BG42" s="8">
        <f t="shared" si="6"/>
        <v>448.05971554211425</v>
      </c>
      <c r="BH42" s="8">
        <f t="shared" si="7"/>
        <v>1958.9615405258903</v>
      </c>
      <c r="BI42" s="8">
        <f t="shared" si="8"/>
        <v>27.660739109622337</v>
      </c>
      <c r="BJ42" s="8">
        <f t="shared" si="9"/>
        <v>20967.7</v>
      </c>
      <c r="BK42" s="8">
        <f t="shared" si="10"/>
        <v>3559.9455406050288</v>
      </c>
      <c r="BL42" s="8">
        <f t="shared" si="11"/>
        <v>3279.7453983049363</v>
      </c>
    </row>
    <row r="43" spans="1:64" x14ac:dyDescent="0.2">
      <c r="A43">
        <v>126</v>
      </c>
      <c r="B43" t="s">
        <v>51</v>
      </c>
      <c r="C43" t="s">
        <v>180</v>
      </c>
      <c r="D43" t="s">
        <v>53</v>
      </c>
      <c r="E43" t="s">
        <v>185</v>
      </c>
      <c r="F43" t="s">
        <v>182</v>
      </c>
      <c r="G43" t="s">
        <v>186</v>
      </c>
      <c r="H43" t="s">
        <v>186</v>
      </c>
      <c r="I43" t="s">
        <v>184</v>
      </c>
      <c r="J43" t="s">
        <v>58</v>
      </c>
      <c r="K43" t="s">
        <v>128</v>
      </c>
      <c r="L43" t="s">
        <v>60</v>
      </c>
      <c r="M43" t="s">
        <v>70</v>
      </c>
      <c r="N43" t="s">
        <v>71</v>
      </c>
      <c r="O43" t="s">
        <v>63</v>
      </c>
      <c r="P43">
        <v>2015</v>
      </c>
      <c r="Q43">
        <v>23</v>
      </c>
      <c r="R43">
        <v>-8.1962945000000005</v>
      </c>
      <c r="S43">
        <v>114.8515677</v>
      </c>
      <c r="T43">
        <v>30</v>
      </c>
      <c r="U43" s="12">
        <v>127</v>
      </c>
      <c r="V43" s="5">
        <v>0.34634615384615303</v>
      </c>
      <c r="W43" s="5">
        <v>0.37503123414510298</v>
      </c>
      <c r="X43" s="5">
        <v>0.08</v>
      </c>
      <c r="Y43" s="5">
        <v>0.59</v>
      </c>
      <c r="Z43" s="6">
        <v>0.93239795419318205</v>
      </c>
      <c r="AA43" s="6">
        <v>54.131969312638098</v>
      </c>
      <c r="AB43" s="6">
        <v>33.074317186157501</v>
      </c>
      <c r="AC43" s="6">
        <v>0.217801095351357</v>
      </c>
      <c r="AD43" s="6">
        <v>0.19674908504366601</v>
      </c>
      <c r="AE43" s="6">
        <v>15.0384806545343</v>
      </c>
      <c r="AF43" s="6">
        <v>13.1643541298053</v>
      </c>
      <c r="AG43" s="6">
        <v>5.1712328767123301</v>
      </c>
      <c r="AH43" s="6">
        <v>0.12999999999999901</v>
      </c>
      <c r="AI43" s="10">
        <f>52.97*1.03</f>
        <v>54.559100000000001</v>
      </c>
      <c r="AJ43" s="6">
        <f t="shared" si="1"/>
        <v>21.150007833721197</v>
      </c>
      <c r="AK43" s="6">
        <f t="shared" si="2"/>
        <v>15.978774957008866</v>
      </c>
      <c r="AL43" s="10">
        <v>33.409092166278803</v>
      </c>
      <c r="AM43" s="7">
        <v>1471481</v>
      </c>
      <c r="AN43" s="9">
        <v>53</v>
      </c>
      <c r="AO43" s="6">
        <v>158.24250000000001</v>
      </c>
      <c r="AP43" s="6">
        <v>134.05194435629301</v>
      </c>
      <c r="AQ43" s="6">
        <v>189.9325</v>
      </c>
      <c r="AR43" s="6">
        <v>168.003354684166</v>
      </c>
      <c r="AS43" s="6">
        <v>31.265494078538602</v>
      </c>
      <c r="AT43" s="6">
        <v>0.52</v>
      </c>
      <c r="AU43" s="6">
        <v>6.7846716466098602</v>
      </c>
      <c r="AV43" s="10">
        <v>3.52802925623712</v>
      </c>
      <c r="AW43" s="10">
        <v>15.4248940198889</v>
      </c>
      <c r="AX43" s="10">
        <v>19.957562082524198</v>
      </c>
      <c r="AY43" s="11">
        <v>165.1</v>
      </c>
      <c r="AZ43" s="10">
        <v>28.031067248858495</v>
      </c>
      <c r="BA43" s="6">
        <v>2.5824766915786901</v>
      </c>
      <c r="BB43" s="10">
        <v>25.824766915786899</v>
      </c>
      <c r="BD43" s="8">
        <f t="shared" si="3"/>
        <v>6929.0056999999997</v>
      </c>
      <c r="BE43" s="8">
        <f t="shared" si="4"/>
        <v>1671.8729744852731</v>
      </c>
      <c r="BF43" s="8">
        <f t="shared" si="5"/>
        <v>4899.7012804598744</v>
      </c>
      <c r="BG43" s="8">
        <f t="shared" si="6"/>
        <v>448.05971554211425</v>
      </c>
      <c r="BH43" s="8">
        <f t="shared" si="7"/>
        <v>1958.9615405258903</v>
      </c>
      <c r="BI43" s="8">
        <f t="shared" si="8"/>
        <v>27.660739109622337</v>
      </c>
      <c r="BJ43" s="8">
        <f t="shared" si="9"/>
        <v>20967.7</v>
      </c>
      <c r="BK43" s="8">
        <f t="shared" si="10"/>
        <v>3559.9455406050288</v>
      </c>
      <c r="BL43" s="8">
        <f t="shared" si="11"/>
        <v>3279.7453983049363</v>
      </c>
    </row>
    <row r="44" spans="1:64" x14ac:dyDescent="0.2">
      <c r="A44">
        <v>127</v>
      </c>
      <c r="B44" t="s">
        <v>51</v>
      </c>
      <c r="C44" t="s">
        <v>180</v>
      </c>
      <c r="D44" t="s">
        <v>53</v>
      </c>
      <c r="E44" t="s">
        <v>187</v>
      </c>
      <c r="F44" t="s">
        <v>182</v>
      </c>
      <c r="G44" t="s">
        <v>188</v>
      </c>
      <c r="H44" t="s">
        <v>188</v>
      </c>
      <c r="I44" t="s">
        <v>184</v>
      </c>
      <c r="J44" t="s">
        <v>58</v>
      </c>
      <c r="K44" t="s">
        <v>128</v>
      </c>
      <c r="L44" t="s">
        <v>60</v>
      </c>
      <c r="M44" t="s">
        <v>70</v>
      </c>
      <c r="N44" t="s">
        <v>71</v>
      </c>
      <c r="O44" t="s">
        <v>63</v>
      </c>
      <c r="P44">
        <v>2015</v>
      </c>
      <c r="Q44">
        <v>23</v>
      </c>
      <c r="R44">
        <v>-8.1962945000000005</v>
      </c>
      <c r="S44">
        <v>114.8515677</v>
      </c>
      <c r="T44">
        <v>30</v>
      </c>
      <c r="U44" s="12">
        <v>127</v>
      </c>
      <c r="V44" s="5">
        <v>0.34634615384615303</v>
      </c>
      <c r="W44" s="5">
        <v>0.37503123414510298</v>
      </c>
      <c r="X44" s="5">
        <v>0.08</v>
      </c>
      <c r="Y44" s="5">
        <v>0.59</v>
      </c>
      <c r="Z44" s="6">
        <v>0.93239795419318205</v>
      </c>
      <c r="AA44" s="6">
        <v>54.131969312638098</v>
      </c>
      <c r="AB44" s="6">
        <v>33.074317186157501</v>
      </c>
      <c r="AC44" s="6">
        <v>0.217801095351357</v>
      </c>
      <c r="AD44" s="6">
        <v>0.19674908504366601</v>
      </c>
      <c r="AE44" s="6">
        <v>15.0384806545343</v>
      </c>
      <c r="AF44" s="6">
        <v>13.1643541298053</v>
      </c>
      <c r="AG44" s="6">
        <v>5.1712328767123301</v>
      </c>
      <c r="AH44" s="6">
        <v>0.12999999999999901</v>
      </c>
      <c r="AI44" s="10">
        <f>52.97*1.03</f>
        <v>54.559100000000001</v>
      </c>
      <c r="AJ44" s="6">
        <f t="shared" si="1"/>
        <v>21.150007833721197</v>
      </c>
      <c r="AK44" s="6">
        <f t="shared" si="2"/>
        <v>15.978774957008866</v>
      </c>
      <c r="AL44" s="10">
        <v>33.409092166278803</v>
      </c>
      <c r="AM44" s="7">
        <v>1471481</v>
      </c>
      <c r="AN44" s="9">
        <v>53</v>
      </c>
      <c r="AO44" s="6">
        <v>158.24250000000001</v>
      </c>
      <c r="AP44" s="6">
        <v>134.05194435629301</v>
      </c>
      <c r="AQ44" s="6">
        <v>189.9325</v>
      </c>
      <c r="AR44" s="6">
        <v>168.003354684166</v>
      </c>
      <c r="AS44" s="6">
        <v>31.265494078538602</v>
      </c>
      <c r="AT44" s="6">
        <v>0.52</v>
      </c>
      <c r="AU44" s="6">
        <v>6.7846716466098602</v>
      </c>
      <c r="AV44" s="10">
        <v>3.52802925623712</v>
      </c>
      <c r="AW44" s="10">
        <v>15.4248940198889</v>
      </c>
      <c r="AX44" s="10">
        <v>19.957562082524198</v>
      </c>
      <c r="AY44" s="11">
        <v>165.1</v>
      </c>
      <c r="AZ44" s="10">
        <v>28.031067248858495</v>
      </c>
      <c r="BA44" s="6">
        <v>2.5824766915786901</v>
      </c>
      <c r="BB44" s="10">
        <v>25.824766915786899</v>
      </c>
      <c r="BD44" s="8">
        <f t="shared" si="3"/>
        <v>6929.0056999999997</v>
      </c>
      <c r="BE44" s="8">
        <f t="shared" si="4"/>
        <v>1671.8729744852731</v>
      </c>
      <c r="BF44" s="8">
        <f t="shared" si="5"/>
        <v>4899.7012804598744</v>
      </c>
      <c r="BG44" s="8">
        <f t="shared" si="6"/>
        <v>448.05971554211425</v>
      </c>
      <c r="BH44" s="8">
        <f t="shared" si="7"/>
        <v>1958.9615405258903</v>
      </c>
      <c r="BI44" s="8">
        <f t="shared" si="8"/>
        <v>27.660739109622337</v>
      </c>
      <c r="BJ44" s="8">
        <f t="shared" si="9"/>
        <v>20967.7</v>
      </c>
      <c r="BK44" s="8">
        <f t="shared" si="10"/>
        <v>3559.9455406050288</v>
      </c>
      <c r="BL44" s="8">
        <f t="shared" si="11"/>
        <v>3279.7453983049363</v>
      </c>
    </row>
    <row r="45" spans="1:64" x14ac:dyDescent="0.2">
      <c r="A45">
        <v>174</v>
      </c>
      <c r="B45" t="s">
        <v>51</v>
      </c>
      <c r="C45" t="s">
        <v>82</v>
      </c>
      <c r="D45" t="s">
        <v>53</v>
      </c>
      <c r="E45" t="s">
        <v>189</v>
      </c>
      <c r="F45" t="s">
        <v>190</v>
      </c>
      <c r="G45" t="s">
        <v>191</v>
      </c>
      <c r="H45" t="s">
        <v>191</v>
      </c>
      <c r="I45" t="s">
        <v>192</v>
      </c>
      <c r="J45" t="s">
        <v>58</v>
      </c>
      <c r="K45" t="s">
        <v>69</v>
      </c>
      <c r="L45" t="s">
        <v>69</v>
      </c>
      <c r="M45" t="s">
        <v>70</v>
      </c>
      <c r="N45" t="s">
        <v>80</v>
      </c>
      <c r="O45" t="s">
        <v>63</v>
      </c>
      <c r="P45">
        <v>2017</v>
      </c>
      <c r="Q45">
        <v>25</v>
      </c>
      <c r="R45">
        <v>-6.1160699999999997</v>
      </c>
      <c r="S45">
        <v>107.05197</v>
      </c>
      <c r="T45">
        <v>30</v>
      </c>
      <c r="U45" s="12">
        <v>140</v>
      </c>
      <c r="V45" s="5">
        <v>0.34029411764705803</v>
      </c>
      <c r="W45" s="5">
        <v>0.64075389811249295</v>
      </c>
      <c r="X45" s="5">
        <v>0.03</v>
      </c>
      <c r="Y45" s="5">
        <v>0.59</v>
      </c>
      <c r="Z45" s="6">
        <v>0.97759863798001201</v>
      </c>
      <c r="AA45" s="6">
        <v>55.194051448676397</v>
      </c>
      <c r="AB45" s="6">
        <v>34.297358693902702</v>
      </c>
      <c r="AC45" s="6">
        <v>0.217801095351357</v>
      </c>
      <c r="AD45" s="6">
        <v>0.211921050292187</v>
      </c>
      <c r="AE45" s="6">
        <v>15.0384806545343</v>
      </c>
      <c r="AF45" s="6">
        <v>14.047607393483601</v>
      </c>
      <c r="AG45" s="6">
        <v>5.1712328767123301</v>
      </c>
      <c r="AH45" s="6">
        <v>0.12999999999999901</v>
      </c>
      <c r="AI45" s="10">
        <v>56.08</v>
      </c>
      <c r="AJ45" s="6">
        <f t="shared" si="1"/>
        <v>21.436942696976395</v>
      </c>
      <c r="AK45" s="6">
        <f t="shared" si="2"/>
        <v>16.265709820264064</v>
      </c>
      <c r="AL45" s="10">
        <v>34.643057303023603</v>
      </c>
      <c r="AM45" s="7">
        <v>1650000</v>
      </c>
      <c r="AN45" s="9">
        <v>53</v>
      </c>
      <c r="AO45" s="6">
        <v>158.24250000000001</v>
      </c>
      <c r="AP45" s="6">
        <v>126.681058525523</v>
      </c>
      <c r="AQ45" s="6">
        <v>189.9325</v>
      </c>
      <c r="AR45" s="6">
        <v>159.044526008476</v>
      </c>
      <c r="AS45" s="6">
        <v>26.865956888555498</v>
      </c>
      <c r="AT45" s="6">
        <v>0.57248062015503798</v>
      </c>
      <c r="AU45" s="6">
        <v>3.7253354942091899</v>
      </c>
      <c r="AV45" s="10">
        <v>2.1326823740104501</v>
      </c>
      <c r="AW45" s="10">
        <v>6.2081737140184403</v>
      </c>
      <c r="AX45" s="10">
        <v>8.4293571660151798</v>
      </c>
      <c r="AY45" s="11">
        <v>182</v>
      </c>
      <c r="AZ45" s="10">
        <v>18.072388785843675</v>
      </c>
      <c r="BA45" s="6">
        <v>6.1754455795033598</v>
      </c>
      <c r="BB45" s="10">
        <v>61.7544557950336</v>
      </c>
      <c r="BD45" s="8">
        <f t="shared" si="3"/>
        <v>7851.2</v>
      </c>
      <c r="BE45" s="8">
        <f t="shared" si="4"/>
        <v>1966.6650350877042</v>
      </c>
      <c r="BF45" s="8">
        <f t="shared" si="5"/>
        <v>5574.0006251630311</v>
      </c>
      <c r="BG45" s="8">
        <f t="shared" si="6"/>
        <v>298.57553236146305</v>
      </c>
      <c r="BH45" s="8">
        <f t="shared" si="7"/>
        <v>869.14431996258168</v>
      </c>
      <c r="BI45" s="8">
        <f t="shared" si="8"/>
        <v>30.49215334918998</v>
      </c>
      <c r="BJ45" s="8">
        <f t="shared" si="9"/>
        <v>25480</v>
      </c>
      <c r="BK45" s="8">
        <f t="shared" si="10"/>
        <v>2530.1344300181145</v>
      </c>
      <c r="BL45" s="8">
        <f t="shared" si="11"/>
        <v>8645.6238113047038</v>
      </c>
    </row>
    <row r="46" spans="1:64" x14ac:dyDescent="0.2">
      <c r="A46">
        <v>49</v>
      </c>
      <c r="B46" t="s">
        <v>51</v>
      </c>
      <c r="C46" t="s">
        <v>82</v>
      </c>
      <c r="D46" t="s">
        <v>53</v>
      </c>
      <c r="E46" t="s">
        <v>189</v>
      </c>
      <c r="F46" t="s">
        <v>190</v>
      </c>
      <c r="G46" t="s">
        <v>193</v>
      </c>
      <c r="H46" t="s">
        <v>193</v>
      </c>
      <c r="I46" t="s">
        <v>192</v>
      </c>
      <c r="J46" t="s">
        <v>58</v>
      </c>
      <c r="K46" t="s">
        <v>69</v>
      </c>
      <c r="L46" t="s">
        <v>69</v>
      </c>
      <c r="M46" t="s">
        <v>70</v>
      </c>
      <c r="N46" t="s">
        <v>80</v>
      </c>
      <c r="O46" t="s">
        <v>63</v>
      </c>
      <c r="P46">
        <v>2017</v>
      </c>
      <c r="Q46">
        <v>25</v>
      </c>
      <c r="R46">
        <v>-6.1160699999999997</v>
      </c>
      <c r="S46">
        <v>107.05197</v>
      </c>
      <c r="T46">
        <v>30</v>
      </c>
      <c r="U46" s="12">
        <v>140</v>
      </c>
      <c r="V46" s="5">
        <v>0.34029411764705803</v>
      </c>
      <c r="W46" s="5">
        <v>0.64075389811249295</v>
      </c>
      <c r="X46" s="5">
        <v>0.03</v>
      </c>
      <c r="Y46" s="5">
        <v>0.59</v>
      </c>
      <c r="Z46" s="6">
        <v>0.97759863798001201</v>
      </c>
      <c r="AA46" s="6">
        <v>55.194051448676397</v>
      </c>
      <c r="AB46" s="6">
        <v>34.297358693902702</v>
      </c>
      <c r="AC46" s="6">
        <v>0.217801095351357</v>
      </c>
      <c r="AD46" s="6">
        <v>0.211921050292187</v>
      </c>
      <c r="AE46" s="6">
        <v>15.0384806545343</v>
      </c>
      <c r="AF46" s="6">
        <v>14.047607393483601</v>
      </c>
      <c r="AG46" s="6">
        <v>5.1712328767123301</v>
      </c>
      <c r="AH46" s="6">
        <v>0.12999999999999901</v>
      </c>
      <c r="AI46" s="10">
        <v>56.08</v>
      </c>
      <c r="AJ46" s="6">
        <f t="shared" si="1"/>
        <v>21.436942696976395</v>
      </c>
      <c r="AK46" s="6">
        <f t="shared" si="2"/>
        <v>16.265709820264064</v>
      </c>
      <c r="AL46" s="10">
        <v>34.643057303023603</v>
      </c>
      <c r="AM46" s="7">
        <v>1650000</v>
      </c>
      <c r="AN46" s="9">
        <v>53</v>
      </c>
      <c r="AO46" s="6">
        <v>158.24250000000001</v>
      </c>
      <c r="AP46" s="6">
        <v>126.681058525523</v>
      </c>
      <c r="AQ46" s="6">
        <v>189.9325</v>
      </c>
      <c r="AR46" s="6">
        <v>159.044526008476</v>
      </c>
      <c r="AS46" s="6">
        <v>26.865956888555498</v>
      </c>
      <c r="AT46" s="6">
        <v>0.57248062015503798</v>
      </c>
      <c r="AU46" s="6">
        <v>3.7253354942091899</v>
      </c>
      <c r="AV46" s="10">
        <v>2.1326823740104501</v>
      </c>
      <c r="AW46" s="10">
        <v>6.2081737140184403</v>
      </c>
      <c r="AX46" s="10">
        <v>8.4293571660151798</v>
      </c>
      <c r="AY46" s="11">
        <v>182</v>
      </c>
      <c r="AZ46" s="10">
        <v>18.072388785843675</v>
      </c>
      <c r="BA46" s="6">
        <v>6.1754455795033598</v>
      </c>
      <c r="BB46" s="10">
        <v>61.7544557950336</v>
      </c>
      <c r="BD46" s="8">
        <f t="shared" si="3"/>
        <v>7851.2</v>
      </c>
      <c r="BE46" s="8">
        <f t="shared" si="4"/>
        <v>1966.6650350877042</v>
      </c>
      <c r="BF46" s="8">
        <f t="shared" si="5"/>
        <v>5574.0006251630311</v>
      </c>
      <c r="BG46" s="8">
        <f t="shared" si="6"/>
        <v>298.57553236146305</v>
      </c>
      <c r="BH46" s="8">
        <f t="shared" si="7"/>
        <v>869.14431996258168</v>
      </c>
      <c r="BI46" s="8">
        <f t="shared" si="8"/>
        <v>30.49215334918998</v>
      </c>
      <c r="BJ46" s="8">
        <f t="shared" si="9"/>
        <v>25480</v>
      </c>
      <c r="BK46" s="8">
        <f t="shared" si="10"/>
        <v>2530.1344300181145</v>
      </c>
      <c r="BL46" s="8">
        <f t="shared" si="11"/>
        <v>8645.6238113047038</v>
      </c>
    </row>
    <row r="47" spans="1:64" x14ac:dyDescent="0.2">
      <c r="A47">
        <v>187</v>
      </c>
      <c r="B47" t="s">
        <v>51</v>
      </c>
      <c r="C47" t="s">
        <v>52</v>
      </c>
      <c r="D47" t="s">
        <v>53</v>
      </c>
      <c r="E47" t="s">
        <v>194</v>
      </c>
      <c r="F47" t="s">
        <v>195</v>
      </c>
      <c r="G47" t="s">
        <v>196</v>
      </c>
      <c r="H47" t="s">
        <v>196</v>
      </c>
      <c r="I47" t="s">
        <v>197</v>
      </c>
      <c r="J47" t="s">
        <v>58</v>
      </c>
      <c r="K47" t="s">
        <v>128</v>
      </c>
      <c r="L47" t="s">
        <v>60</v>
      </c>
      <c r="M47" t="s">
        <v>61</v>
      </c>
      <c r="N47" t="s">
        <v>71</v>
      </c>
      <c r="O47" t="s">
        <v>63</v>
      </c>
      <c r="P47">
        <v>2006</v>
      </c>
      <c r="Q47">
        <v>14</v>
      </c>
      <c r="R47">
        <v>-7.6857499999999996</v>
      </c>
      <c r="S47">
        <v>109.08977</v>
      </c>
      <c r="T47">
        <v>30</v>
      </c>
      <c r="U47" s="12">
        <v>300</v>
      </c>
      <c r="V47" s="5">
        <v>0.329038461538461</v>
      </c>
      <c r="W47" s="5">
        <v>0.81072524760434705</v>
      </c>
      <c r="X47" s="5">
        <v>0.5</v>
      </c>
      <c r="Y47" s="5">
        <v>0.59</v>
      </c>
      <c r="Z47" s="6">
        <v>1.0941437385777599</v>
      </c>
      <c r="AA47" s="6">
        <v>55.194051448676397</v>
      </c>
      <c r="AB47" s="6">
        <v>39.1474808365545</v>
      </c>
      <c r="AC47" s="6">
        <v>0.217801095351357</v>
      </c>
      <c r="AD47" s="6">
        <v>0.243238037979945</v>
      </c>
      <c r="AE47" s="6">
        <v>15.0384806545343</v>
      </c>
      <c r="AF47" s="6">
        <v>16.260514537764401</v>
      </c>
      <c r="AG47" s="6">
        <v>5.1712328767123301</v>
      </c>
      <c r="AH47" s="6">
        <v>0.12999999999999901</v>
      </c>
      <c r="AI47" s="10">
        <v>75.53</v>
      </c>
      <c r="AJ47" s="6">
        <f t="shared" si="1"/>
        <v>36.012116067633102</v>
      </c>
      <c r="AK47" s="6">
        <f t="shared" si="2"/>
        <v>30.840883190920771</v>
      </c>
      <c r="AL47" s="10">
        <v>39.5178839323669</v>
      </c>
      <c r="AM47" s="7">
        <v>1073681</v>
      </c>
      <c r="AN47" s="9">
        <v>53</v>
      </c>
      <c r="AO47" s="6">
        <v>158.24250000000001</v>
      </c>
      <c r="AP47" s="6">
        <v>108.660829890413</v>
      </c>
      <c r="AQ47" s="6">
        <v>189.9325</v>
      </c>
      <c r="AR47" s="6">
        <v>137.59168726220801</v>
      </c>
      <c r="AS47" s="6">
        <v>15.447695701185401</v>
      </c>
      <c r="AT47" s="6">
        <v>0.52</v>
      </c>
      <c r="AU47" s="6">
        <v>2.5687263808850802</v>
      </c>
      <c r="AV47" s="10">
        <v>1.3357377180602401</v>
      </c>
      <c r="AW47" s="10">
        <v>5.0725819557223097</v>
      </c>
      <c r="AX47" s="10">
        <v>6.4492311559092999</v>
      </c>
      <c r="AY47" s="11">
        <v>390</v>
      </c>
      <c r="AZ47" s="10">
        <v>4.9019700919759934</v>
      </c>
      <c r="BA47" s="6">
        <v>12.855022617963</v>
      </c>
      <c r="BB47" s="10">
        <v>128.55022617962999</v>
      </c>
      <c r="BD47" s="8">
        <f t="shared" si="3"/>
        <v>22659</v>
      </c>
      <c r="BE47" s="8">
        <f t="shared" si="4"/>
        <v>4878.1543613293206</v>
      </c>
      <c r="BF47" s="8">
        <f t="shared" si="5"/>
        <v>13406.735042723769</v>
      </c>
      <c r="BG47" s="8">
        <f t="shared" si="6"/>
        <v>400.72131541807204</v>
      </c>
      <c r="BH47" s="8">
        <f t="shared" si="7"/>
        <v>1521.774586716693</v>
      </c>
      <c r="BI47" s="8">
        <f t="shared" si="8"/>
        <v>65.340328605407095</v>
      </c>
      <c r="BJ47" s="8">
        <f t="shared" si="9"/>
        <v>117000</v>
      </c>
      <c r="BK47" s="8">
        <f t="shared" si="10"/>
        <v>1470.5910275927981</v>
      </c>
      <c r="BL47" s="8">
        <f t="shared" si="11"/>
        <v>38565.067853888999</v>
      </c>
    </row>
    <row r="48" spans="1:64" x14ac:dyDescent="0.2">
      <c r="A48">
        <v>107</v>
      </c>
      <c r="B48" t="s">
        <v>51</v>
      </c>
      <c r="C48" t="s">
        <v>52</v>
      </c>
      <c r="D48" t="s">
        <v>53</v>
      </c>
      <c r="E48" t="s">
        <v>198</v>
      </c>
      <c r="F48" t="s">
        <v>195</v>
      </c>
      <c r="G48" t="s">
        <v>199</v>
      </c>
      <c r="H48" t="s">
        <v>199</v>
      </c>
      <c r="I48" t="s">
        <v>197</v>
      </c>
      <c r="J48" t="s">
        <v>58</v>
      </c>
      <c r="K48" t="s">
        <v>128</v>
      </c>
      <c r="L48" t="s">
        <v>60</v>
      </c>
      <c r="M48" t="s">
        <v>61</v>
      </c>
      <c r="N48" t="s">
        <v>71</v>
      </c>
      <c r="O48" t="s">
        <v>63</v>
      </c>
      <c r="P48">
        <v>2006</v>
      </c>
      <c r="Q48">
        <v>14</v>
      </c>
      <c r="R48">
        <v>-7.6857499999999996</v>
      </c>
      <c r="S48">
        <v>109.08977</v>
      </c>
      <c r="T48">
        <v>30</v>
      </c>
      <c r="U48" s="12">
        <v>300</v>
      </c>
      <c r="V48" s="5">
        <v>0.329038461538461</v>
      </c>
      <c r="W48" s="5">
        <v>0.81072524760434705</v>
      </c>
      <c r="X48" s="5">
        <v>0.5</v>
      </c>
      <c r="Y48" s="5">
        <v>0.59</v>
      </c>
      <c r="Z48" s="6">
        <v>1.0941437385777599</v>
      </c>
      <c r="AA48" s="6">
        <v>55.194051448676397</v>
      </c>
      <c r="AB48" s="6">
        <v>39.1474808365545</v>
      </c>
      <c r="AC48" s="6">
        <v>0.217801095351357</v>
      </c>
      <c r="AD48" s="6">
        <v>0.243238037979945</v>
      </c>
      <c r="AE48" s="6">
        <v>15.0384806545343</v>
      </c>
      <c r="AF48" s="6">
        <v>16.260514537764401</v>
      </c>
      <c r="AG48" s="6">
        <v>5.1712328767123301</v>
      </c>
      <c r="AH48" s="6">
        <v>0.12999999999999901</v>
      </c>
      <c r="AI48" s="10">
        <v>75.53</v>
      </c>
      <c r="AJ48" s="6">
        <f t="shared" si="1"/>
        <v>36.012116067633102</v>
      </c>
      <c r="AK48" s="6">
        <f t="shared" si="2"/>
        <v>30.840883190920771</v>
      </c>
      <c r="AL48" s="10">
        <v>39.5178839323669</v>
      </c>
      <c r="AM48" s="7">
        <v>1073681</v>
      </c>
      <c r="AN48" s="9">
        <v>53</v>
      </c>
      <c r="AO48" s="6">
        <v>158.24250000000001</v>
      </c>
      <c r="AP48" s="6">
        <v>108.660829890413</v>
      </c>
      <c r="AQ48" s="6">
        <v>189.9325</v>
      </c>
      <c r="AR48" s="6">
        <v>137.59168726220801</v>
      </c>
      <c r="AS48" s="6">
        <v>15.447695701185401</v>
      </c>
      <c r="AT48" s="6">
        <v>0.52</v>
      </c>
      <c r="AU48" s="6">
        <v>2.5687263808850802</v>
      </c>
      <c r="AV48" s="10">
        <v>1.3357377180602401</v>
      </c>
      <c r="AW48" s="10">
        <v>5.0725819557223097</v>
      </c>
      <c r="AX48" s="10">
        <v>6.4492311559092999</v>
      </c>
      <c r="AY48" s="11">
        <v>390</v>
      </c>
      <c r="AZ48" s="10">
        <v>4.9019700919759934</v>
      </c>
      <c r="BA48" s="6">
        <v>12.855022617963</v>
      </c>
      <c r="BB48" s="10">
        <v>128.55022617962999</v>
      </c>
      <c r="BD48" s="8">
        <f t="shared" si="3"/>
        <v>22659</v>
      </c>
      <c r="BE48" s="8">
        <f t="shared" si="4"/>
        <v>4878.1543613293206</v>
      </c>
      <c r="BF48" s="8">
        <f t="shared" si="5"/>
        <v>13406.735042723769</v>
      </c>
      <c r="BG48" s="8">
        <f t="shared" si="6"/>
        <v>400.72131541807204</v>
      </c>
      <c r="BH48" s="8">
        <f t="shared" si="7"/>
        <v>1521.774586716693</v>
      </c>
      <c r="BI48" s="8">
        <f t="shared" si="8"/>
        <v>65.340328605407095</v>
      </c>
      <c r="BJ48" s="8">
        <f t="shared" si="9"/>
        <v>117000</v>
      </c>
      <c r="BK48" s="8">
        <f t="shared" si="10"/>
        <v>1470.5910275927981</v>
      </c>
      <c r="BL48" s="8">
        <f t="shared" si="11"/>
        <v>38565.067853888999</v>
      </c>
    </row>
    <row r="49" spans="1:64" x14ac:dyDescent="0.2">
      <c r="A49">
        <v>136</v>
      </c>
      <c r="B49" t="s">
        <v>51</v>
      </c>
      <c r="C49" t="s">
        <v>52</v>
      </c>
      <c r="D49" t="s">
        <v>53</v>
      </c>
      <c r="E49" t="s">
        <v>200</v>
      </c>
      <c r="F49" t="s">
        <v>195</v>
      </c>
      <c r="G49" t="s">
        <v>201</v>
      </c>
      <c r="H49" t="s">
        <v>201</v>
      </c>
      <c r="I49" t="s">
        <v>197</v>
      </c>
      <c r="J49" t="s">
        <v>58</v>
      </c>
      <c r="K49" t="s">
        <v>128</v>
      </c>
      <c r="L49" t="s">
        <v>60</v>
      </c>
      <c r="M49" t="s">
        <v>61</v>
      </c>
      <c r="N49" t="s">
        <v>62</v>
      </c>
      <c r="O49" t="s">
        <v>63</v>
      </c>
      <c r="P49">
        <v>2016</v>
      </c>
      <c r="Q49">
        <v>24</v>
      </c>
      <c r="R49">
        <v>-7.6832417</v>
      </c>
      <c r="S49">
        <v>109.096384</v>
      </c>
      <c r="T49">
        <v>30</v>
      </c>
      <c r="U49" s="12">
        <v>660</v>
      </c>
      <c r="V49" s="5">
        <v>0.36125000000000002</v>
      </c>
      <c r="W49" s="5">
        <v>0.81072524760434705</v>
      </c>
      <c r="X49" s="5">
        <v>0.5</v>
      </c>
      <c r="Y49" s="5">
        <v>0.59</v>
      </c>
      <c r="Z49" s="6">
        <v>0.91896252112572596</v>
      </c>
      <c r="AA49" s="6">
        <v>55.194051448676397</v>
      </c>
      <c r="AB49" s="6">
        <v>35.7921480184866</v>
      </c>
      <c r="AC49" s="6">
        <v>0.217801095351357</v>
      </c>
      <c r="AD49" s="6">
        <v>0.21798186896432101</v>
      </c>
      <c r="AE49" s="6">
        <v>15.0384806545343</v>
      </c>
      <c r="AF49" s="6">
        <v>14.323945532335401</v>
      </c>
      <c r="AG49" s="6">
        <v>4.7031963470319598</v>
      </c>
      <c r="AH49" s="6">
        <v>0.12</v>
      </c>
      <c r="AI49" s="10">
        <v>58.9</v>
      </c>
      <c r="AJ49" s="6">
        <f t="shared" si="1"/>
        <v>22.784211024980898</v>
      </c>
      <c r="AK49" s="6">
        <f t="shared" si="2"/>
        <v>18.081014677948939</v>
      </c>
      <c r="AL49" s="10">
        <v>36.1157889750191</v>
      </c>
      <c r="AM49" s="7">
        <v>1358000</v>
      </c>
      <c r="AN49" s="9">
        <v>53</v>
      </c>
      <c r="AO49" s="6">
        <v>158.24250000000001</v>
      </c>
      <c r="AP49" s="6">
        <v>133.26003364303699</v>
      </c>
      <c r="AQ49" s="6">
        <v>189.9325</v>
      </c>
      <c r="AR49" s="6">
        <v>167.67119320959901</v>
      </c>
      <c r="AS49" s="6">
        <v>27.1856445535226</v>
      </c>
      <c r="AT49" s="6">
        <v>0.47</v>
      </c>
      <c r="AU49" s="6">
        <v>2.5687263808850802</v>
      </c>
      <c r="AV49" s="10">
        <v>1.20730139901598</v>
      </c>
      <c r="AW49" s="10">
        <v>12.529911591041801</v>
      </c>
      <c r="AX49" s="10">
        <v>17.5656501108868</v>
      </c>
      <c r="AY49" s="11">
        <v>858</v>
      </c>
      <c r="AZ49" s="10">
        <v>10.575457566735059</v>
      </c>
      <c r="BA49" s="6">
        <v>28.7613014118084</v>
      </c>
      <c r="BB49" s="10">
        <v>287.61301411808398</v>
      </c>
      <c r="BD49" s="8">
        <f t="shared" si="3"/>
        <v>38874</v>
      </c>
      <c r="BE49" s="8">
        <f t="shared" si="4"/>
        <v>9453.8040513413653</v>
      </c>
      <c r="BF49" s="8">
        <f t="shared" si="5"/>
        <v>26940.530312553703</v>
      </c>
      <c r="BG49" s="8">
        <f t="shared" si="6"/>
        <v>796.81892335054681</v>
      </c>
      <c r="BH49" s="8">
        <f t="shared" si="7"/>
        <v>8269.7416500875879</v>
      </c>
      <c r="BI49" s="8">
        <f t="shared" si="8"/>
        <v>143.74872293189563</v>
      </c>
      <c r="BJ49" s="8">
        <f t="shared" si="9"/>
        <v>566280</v>
      </c>
      <c r="BK49" s="8">
        <f t="shared" si="10"/>
        <v>6979.8019940451386</v>
      </c>
      <c r="BL49" s="8">
        <f t="shared" si="11"/>
        <v>189824.58931793543</v>
      </c>
    </row>
    <row r="50" spans="1:64" x14ac:dyDescent="0.2">
      <c r="A50">
        <v>170</v>
      </c>
      <c r="B50" t="s">
        <v>51</v>
      </c>
      <c r="C50" t="s">
        <v>52</v>
      </c>
      <c r="D50" t="s">
        <v>53</v>
      </c>
      <c r="E50" t="s">
        <v>202</v>
      </c>
      <c r="F50" t="s">
        <v>195</v>
      </c>
      <c r="G50" t="s">
        <v>203</v>
      </c>
      <c r="H50" t="s">
        <v>203</v>
      </c>
      <c r="I50" t="s">
        <v>197</v>
      </c>
      <c r="J50" t="s">
        <v>58</v>
      </c>
      <c r="K50" t="s">
        <v>128</v>
      </c>
      <c r="L50" t="s">
        <v>60</v>
      </c>
      <c r="M50" t="s">
        <v>61</v>
      </c>
      <c r="N50" t="s">
        <v>204</v>
      </c>
      <c r="O50" t="s">
        <v>63</v>
      </c>
      <c r="P50">
        <v>2019</v>
      </c>
      <c r="Q50">
        <v>27</v>
      </c>
      <c r="R50">
        <v>-7.6832417</v>
      </c>
      <c r="S50">
        <v>109.096384</v>
      </c>
      <c r="T50">
        <v>30</v>
      </c>
      <c r="U50" s="12">
        <v>1000</v>
      </c>
      <c r="V50" s="5">
        <v>0.38999999999999901</v>
      </c>
      <c r="W50" s="5">
        <v>0.81072524760434705</v>
      </c>
      <c r="X50" s="5">
        <v>0.5</v>
      </c>
      <c r="Y50" s="5">
        <v>0.59</v>
      </c>
      <c r="Z50" s="6">
        <v>0.85328095356723399</v>
      </c>
      <c r="AA50" s="6">
        <v>55.194051448676397</v>
      </c>
      <c r="AB50" s="6">
        <v>33.278937396539497</v>
      </c>
      <c r="AC50" s="6">
        <v>0.217801095351357</v>
      </c>
      <c r="AD50" s="6">
        <v>0.20900162242768699</v>
      </c>
      <c r="AE50" s="6">
        <v>15.0384806545343</v>
      </c>
      <c r="AF50" s="6">
        <v>13.457076455962801</v>
      </c>
      <c r="AG50" s="6">
        <v>6.4611872146118596</v>
      </c>
      <c r="AH50" s="6">
        <v>0.11</v>
      </c>
      <c r="AI50" s="10">
        <v>75.53</v>
      </c>
      <c r="AJ50" s="6">
        <f t="shared" si="1"/>
        <v>41.950047351293399</v>
      </c>
      <c r="AK50" s="6">
        <f t="shared" si="2"/>
        <v>35.488860136681538</v>
      </c>
      <c r="AL50" s="10">
        <v>33.579952648706602</v>
      </c>
      <c r="AM50" s="7">
        <v>1940951</v>
      </c>
      <c r="AN50" s="9">
        <v>53</v>
      </c>
      <c r="AO50" s="6">
        <v>158.24250000000001</v>
      </c>
      <c r="AP50" s="6">
        <v>146.740748860152</v>
      </c>
      <c r="AQ50" s="6">
        <v>189.9325</v>
      </c>
      <c r="AR50" s="6">
        <v>183.759995321362</v>
      </c>
      <c r="AS50" s="6">
        <v>36.828876999168102</v>
      </c>
      <c r="AT50" s="6">
        <v>0.57248062015503798</v>
      </c>
      <c r="AU50" s="6">
        <v>2.5687263808850802</v>
      </c>
      <c r="AV50" s="10">
        <v>1.4705460715376899</v>
      </c>
      <c r="AW50" s="10">
        <v>5.0908223057425799</v>
      </c>
      <c r="AX50" s="10">
        <v>6.4680856666805999</v>
      </c>
      <c r="AY50" s="11">
        <v>1300</v>
      </c>
      <c r="AZ50" s="10">
        <v>7.7009573278102241</v>
      </c>
      <c r="BA50" s="6">
        <v>36.4216988806483</v>
      </c>
      <c r="BB50" s="10">
        <v>364.21698880648302</v>
      </c>
      <c r="BD50" s="8">
        <f t="shared" si="3"/>
        <v>75530</v>
      </c>
      <c r="BE50" s="8">
        <f t="shared" si="4"/>
        <v>13457.076455962801</v>
      </c>
      <c r="BF50" s="8">
        <f t="shared" si="5"/>
        <v>40041.139863318465</v>
      </c>
      <c r="BG50" s="8">
        <f t="shared" si="6"/>
        <v>1470.5460715376898</v>
      </c>
      <c r="BH50" s="8">
        <f t="shared" si="7"/>
        <v>5090.8223057425803</v>
      </c>
      <c r="BI50" s="8">
        <f t="shared" si="8"/>
        <v>217.80109535135699</v>
      </c>
      <c r="BJ50" s="8">
        <f t="shared" si="9"/>
        <v>1300000</v>
      </c>
      <c r="BK50" s="8">
        <f t="shared" si="10"/>
        <v>7700.9573278102243</v>
      </c>
      <c r="BL50" s="8">
        <f t="shared" si="11"/>
        <v>364216.98880648304</v>
      </c>
    </row>
    <row r="51" spans="1:64" x14ac:dyDescent="0.2">
      <c r="A51">
        <v>20</v>
      </c>
      <c r="B51" t="s">
        <v>51</v>
      </c>
      <c r="C51" t="s">
        <v>82</v>
      </c>
      <c r="D51" t="s">
        <v>53</v>
      </c>
      <c r="E51" t="s">
        <v>205</v>
      </c>
      <c r="F51" t="s">
        <v>206</v>
      </c>
      <c r="G51" t="s">
        <v>207</v>
      </c>
      <c r="H51" t="s">
        <v>207</v>
      </c>
      <c r="I51" t="s">
        <v>208</v>
      </c>
      <c r="J51" t="s">
        <v>58</v>
      </c>
      <c r="K51" t="s">
        <v>128</v>
      </c>
      <c r="L51" t="s">
        <v>60</v>
      </c>
      <c r="M51" t="s">
        <v>70</v>
      </c>
      <c r="N51" t="s">
        <v>62</v>
      </c>
      <c r="O51" t="s">
        <v>63</v>
      </c>
      <c r="P51">
        <v>2012</v>
      </c>
      <c r="Q51">
        <v>20</v>
      </c>
      <c r="R51">
        <v>-6.7702856999999996</v>
      </c>
      <c r="S51">
        <v>108.6148578</v>
      </c>
      <c r="T51">
        <v>30</v>
      </c>
      <c r="U51" s="12">
        <v>660</v>
      </c>
      <c r="V51" s="5">
        <v>0.34458333333333302</v>
      </c>
      <c r="W51" s="5">
        <v>0.64075389811249295</v>
      </c>
      <c r="X51" s="5">
        <v>0.03</v>
      </c>
      <c r="Y51" s="5">
        <v>0.59</v>
      </c>
      <c r="Z51" s="6">
        <v>0.86102316539778301</v>
      </c>
      <c r="AA51" s="6">
        <v>55.194051448676397</v>
      </c>
      <c r="AB51" s="6">
        <v>33.903519780760398</v>
      </c>
      <c r="AC51" s="6">
        <v>0.217801095351357</v>
      </c>
      <c r="AD51" s="6">
        <v>0.21447851477453</v>
      </c>
      <c r="AE51" s="6">
        <v>15.0384806545343</v>
      </c>
      <c r="AF51" s="6">
        <v>14.070082990123</v>
      </c>
      <c r="AG51" s="6">
        <v>4.7031963470319598</v>
      </c>
      <c r="AH51" s="6">
        <v>0.12</v>
      </c>
      <c r="AI51" s="10">
        <v>63.55</v>
      </c>
      <c r="AJ51" s="6">
        <f t="shared" si="1"/>
        <v>29.335519085471098</v>
      </c>
      <c r="AK51" s="6">
        <f t="shared" si="2"/>
        <v>24.632322738439139</v>
      </c>
      <c r="AL51" s="10">
        <v>34.214480914528899</v>
      </c>
      <c r="AM51" s="7">
        <v>1202228</v>
      </c>
      <c r="AN51" s="9">
        <v>53</v>
      </c>
      <c r="AO51" s="6">
        <v>158.24250000000001</v>
      </c>
      <c r="AP51" s="6">
        <v>144.45178836049001</v>
      </c>
      <c r="AQ51" s="6">
        <v>189.9325</v>
      </c>
      <c r="AR51" s="6">
        <v>181.17504016964199</v>
      </c>
      <c r="AS51" s="6">
        <v>34.5757201474133</v>
      </c>
      <c r="AT51" s="6">
        <v>0.47</v>
      </c>
      <c r="AU51" s="6">
        <v>2.5511566949315201</v>
      </c>
      <c r="AV51" s="10">
        <v>1.19904364661781</v>
      </c>
      <c r="AW51" s="10">
        <v>5.0128169204518702</v>
      </c>
      <c r="AX51" s="10">
        <v>6.5476816090832504</v>
      </c>
      <c r="AY51" s="11">
        <v>858</v>
      </c>
      <c r="AZ51" s="10">
        <v>8.6953308106701961</v>
      </c>
      <c r="BA51" s="6">
        <v>14.647066295235801</v>
      </c>
      <c r="BB51" s="10">
        <v>146.470662952358</v>
      </c>
      <c r="BD51" s="8">
        <f t="shared" si="3"/>
        <v>41943</v>
      </c>
      <c r="BE51" s="8">
        <f t="shared" si="4"/>
        <v>9286.2547734811797</v>
      </c>
      <c r="BF51" s="8">
        <f t="shared" si="5"/>
        <v>25685.666992630169</v>
      </c>
      <c r="BG51" s="8">
        <f t="shared" si="6"/>
        <v>791.36880676775468</v>
      </c>
      <c r="BH51" s="8">
        <f t="shared" si="7"/>
        <v>3308.4591674982344</v>
      </c>
      <c r="BI51" s="8">
        <f t="shared" si="8"/>
        <v>143.74872293189563</v>
      </c>
      <c r="BJ51" s="8">
        <f t="shared" si="9"/>
        <v>566280</v>
      </c>
      <c r="BK51" s="8">
        <f t="shared" si="10"/>
        <v>5738.9183350423291</v>
      </c>
      <c r="BL51" s="8">
        <f t="shared" si="11"/>
        <v>96670.637548556275</v>
      </c>
    </row>
    <row r="52" spans="1:64" x14ac:dyDescent="0.2">
      <c r="A52">
        <v>77</v>
      </c>
      <c r="B52" t="s">
        <v>51</v>
      </c>
      <c r="C52" t="s">
        <v>209</v>
      </c>
      <c r="D52" t="s">
        <v>96</v>
      </c>
      <c r="E52" t="s">
        <v>210</v>
      </c>
      <c r="F52" t="s">
        <v>211</v>
      </c>
      <c r="G52" t="s">
        <v>212</v>
      </c>
      <c r="H52" t="s">
        <v>212</v>
      </c>
      <c r="I52" t="s">
        <v>213</v>
      </c>
      <c r="J52" t="s">
        <v>58</v>
      </c>
      <c r="K52" t="s">
        <v>128</v>
      </c>
      <c r="L52" t="s">
        <v>60</v>
      </c>
      <c r="M52" t="s">
        <v>70</v>
      </c>
      <c r="N52" t="s">
        <v>71</v>
      </c>
      <c r="O52" t="s">
        <v>63</v>
      </c>
      <c r="P52">
        <v>2014</v>
      </c>
      <c r="Q52">
        <v>22</v>
      </c>
      <c r="R52">
        <v>-0.37309720000000002</v>
      </c>
      <c r="S52">
        <v>117.0624625</v>
      </c>
      <c r="T52">
        <v>30</v>
      </c>
      <c r="U52" s="12">
        <v>60</v>
      </c>
      <c r="V52" s="5">
        <v>0.344423076923076</v>
      </c>
      <c r="W52" s="5">
        <v>0.78499450686047101</v>
      </c>
      <c r="X52" s="5">
        <v>0.52</v>
      </c>
      <c r="Y52" s="5">
        <v>0.45</v>
      </c>
      <c r="Z52" s="6">
        <v>0.93760437757691895</v>
      </c>
      <c r="AA52" s="6">
        <v>55.194051448676397</v>
      </c>
      <c r="AB52" s="6">
        <v>33.881363534151497</v>
      </c>
      <c r="AC52" s="6">
        <v>0.217801095351357</v>
      </c>
      <c r="AD52" s="6">
        <v>0.19897096562650499</v>
      </c>
      <c r="AE52" s="6">
        <v>15.0384806545343</v>
      </c>
      <c r="AF52" s="6">
        <v>13.3117689930559</v>
      </c>
      <c r="AG52" s="6">
        <v>5.1712328767123301</v>
      </c>
      <c r="AH52" s="6">
        <v>0.12999999999999901</v>
      </c>
      <c r="AI52" s="10">
        <v>57.8</v>
      </c>
      <c r="AJ52" s="6">
        <f t="shared" si="1"/>
        <v>23.582708473451895</v>
      </c>
      <c r="AK52" s="6">
        <f t="shared" si="2"/>
        <v>18.411475596739564</v>
      </c>
      <c r="AL52" s="10">
        <v>34.217291526548102</v>
      </c>
      <c r="AM52" s="7">
        <v>1673723</v>
      </c>
      <c r="AN52" s="9">
        <v>53</v>
      </c>
      <c r="AO52" s="6">
        <v>158.24250000000001</v>
      </c>
      <c r="AP52" s="6">
        <v>132.44266467768401</v>
      </c>
      <c r="AQ52" s="6">
        <v>189.9325</v>
      </c>
      <c r="AR52" s="6">
        <v>166.205352387906</v>
      </c>
      <c r="AS52" s="6">
        <v>29.4906596940539</v>
      </c>
      <c r="AT52" s="6">
        <v>0.52</v>
      </c>
      <c r="AU52" s="6">
        <v>1.6320322497629101</v>
      </c>
      <c r="AV52" s="10">
        <v>0.84865676987671701</v>
      </c>
      <c r="AW52" s="10">
        <v>11.12899121994</v>
      </c>
      <c r="AX52" s="10">
        <v>46.813372757986599</v>
      </c>
      <c r="AY52" s="11">
        <v>78</v>
      </c>
      <c r="AZ52" s="10">
        <v>13.219781091423878</v>
      </c>
      <c r="BA52" s="6">
        <v>2.49003537210017</v>
      </c>
      <c r="BB52" s="10">
        <v>24.9003537210017</v>
      </c>
      <c r="BD52" s="8">
        <f t="shared" si="3"/>
        <v>3468</v>
      </c>
      <c r="BE52" s="8">
        <f t="shared" si="4"/>
        <v>798.706139583354</v>
      </c>
      <c r="BF52" s="8">
        <f t="shared" si="5"/>
        <v>2363.3114641956258</v>
      </c>
      <c r="BG52" s="8">
        <f t="shared" si="6"/>
        <v>50.91940619260302</v>
      </c>
      <c r="BH52" s="8">
        <f t="shared" si="7"/>
        <v>667.73947319640001</v>
      </c>
      <c r="BI52" s="8">
        <f t="shared" si="8"/>
        <v>13.068065721081419</v>
      </c>
      <c r="BJ52" s="8">
        <f t="shared" si="9"/>
        <v>4680</v>
      </c>
      <c r="BK52" s="8">
        <f t="shared" si="10"/>
        <v>793.18686548543269</v>
      </c>
      <c r="BL52" s="8">
        <f t="shared" si="11"/>
        <v>1494.021223260102</v>
      </c>
    </row>
    <row r="53" spans="1:64" x14ac:dyDescent="0.2">
      <c r="A53">
        <v>4</v>
      </c>
      <c r="B53" t="s">
        <v>51</v>
      </c>
      <c r="C53" t="s">
        <v>82</v>
      </c>
      <c r="D53" t="s">
        <v>53</v>
      </c>
      <c r="E53" t="s">
        <v>214</v>
      </c>
      <c r="F53" t="s">
        <v>215</v>
      </c>
      <c r="G53" t="s">
        <v>216</v>
      </c>
      <c r="H53" t="s">
        <v>216</v>
      </c>
      <c r="I53" t="s">
        <v>217</v>
      </c>
      <c r="J53" t="s">
        <v>58</v>
      </c>
      <c r="K53" t="s">
        <v>59</v>
      </c>
      <c r="L53" t="s">
        <v>60</v>
      </c>
      <c r="M53" t="s">
        <v>61</v>
      </c>
      <c r="N53" t="s">
        <v>71</v>
      </c>
      <c r="O53" t="s">
        <v>63</v>
      </c>
      <c r="P53">
        <v>2010</v>
      </c>
      <c r="Q53">
        <v>18</v>
      </c>
      <c r="R53">
        <v>-6.2747374999999996</v>
      </c>
      <c r="S53">
        <v>107.9704303</v>
      </c>
      <c r="T53">
        <v>30</v>
      </c>
      <c r="U53" s="12">
        <v>330</v>
      </c>
      <c r="V53" s="5">
        <v>0.336730769230769</v>
      </c>
      <c r="W53" s="5">
        <v>0.64075389811249295</v>
      </c>
      <c r="X53" s="5">
        <v>0.03</v>
      </c>
      <c r="Y53" s="5">
        <v>0.59</v>
      </c>
      <c r="Z53" s="6">
        <v>1.0691469594619101</v>
      </c>
      <c r="AA53" s="6">
        <v>55.194051448676397</v>
      </c>
      <c r="AB53" s="6">
        <v>38.278218962703697</v>
      </c>
      <c r="AC53" s="6">
        <v>0.217801095351357</v>
      </c>
      <c r="AD53" s="6">
        <v>0.23215804920407401</v>
      </c>
      <c r="AE53" s="6">
        <v>15.0384806545343</v>
      </c>
      <c r="AF53" s="6">
        <v>15.526089481089199</v>
      </c>
      <c r="AG53" s="6">
        <v>5.1712328767123301</v>
      </c>
      <c r="AH53" s="6">
        <v>0.12999999999999901</v>
      </c>
      <c r="AI53" s="10">
        <v>62.92</v>
      </c>
      <c r="AJ53" s="6">
        <f t="shared" si="1"/>
        <v>24.276917183323</v>
      </c>
      <c r="AK53" s="6">
        <f t="shared" si="2"/>
        <v>19.105684306610669</v>
      </c>
      <c r="AL53" s="10">
        <v>38.643082816677001</v>
      </c>
      <c r="AM53" s="7">
        <v>1164048</v>
      </c>
      <c r="AN53" s="9">
        <v>53</v>
      </c>
      <c r="AO53" s="6">
        <v>158.24250000000001</v>
      </c>
      <c r="AP53" s="6">
        <v>112.015121189187</v>
      </c>
      <c r="AQ53" s="6">
        <v>189.9325</v>
      </c>
      <c r="AR53" s="6">
        <v>141.62311531311801</v>
      </c>
      <c r="AS53" s="6">
        <v>17.2957637383413</v>
      </c>
      <c r="AT53" s="6">
        <v>0.52</v>
      </c>
      <c r="AU53" s="6">
        <v>3.2389436675069798</v>
      </c>
      <c r="AV53" s="10">
        <v>1.6842507071036199</v>
      </c>
      <c r="AW53" s="10">
        <v>5.2270211482749902</v>
      </c>
      <c r="AX53" s="10">
        <v>7.3883530572973504</v>
      </c>
      <c r="AY53" s="11">
        <v>429</v>
      </c>
      <c r="AZ53" s="10">
        <v>10.854577617468431</v>
      </c>
      <c r="BA53" s="6">
        <v>13.5350389778657</v>
      </c>
      <c r="BB53" s="10">
        <v>135.35038977865699</v>
      </c>
      <c r="BD53" s="8">
        <f t="shared" si="3"/>
        <v>20763.600000000002</v>
      </c>
      <c r="BE53" s="8">
        <f t="shared" si="4"/>
        <v>5123.6095287594362</v>
      </c>
      <c r="BF53" s="8">
        <f t="shared" si="5"/>
        <v>14458.72417881848</v>
      </c>
      <c r="BG53" s="8">
        <f t="shared" si="6"/>
        <v>555.80273334419462</v>
      </c>
      <c r="BH53" s="8">
        <f t="shared" si="7"/>
        <v>1724.9169789307468</v>
      </c>
      <c r="BI53" s="8">
        <f t="shared" si="8"/>
        <v>71.874361465947814</v>
      </c>
      <c r="BJ53" s="8">
        <f t="shared" si="9"/>
        <v>141570</v>
      </c>
      <c r="BK53" s="8">
        <f t="shared" si="10"/>
        <v>3582.0106137645821</v>
      </c>
      <c r="BL53" s="8">
        <f t="shared" si="11"/>
        <v>44665.628626956808</v>
      </c>
    </row>
    <row r="54" spans="1:64" x14ac:dyDescent="0.2">
      <c r="A54">
        <v>188</v>
      </c>
      <c r="B54" t="s">
        <v>51</v>
      </c>
      <c r="C54" t="s">
        <v>82</v>
      </c>
      <c r="D54" t="s">
        <v>53</v>
      </c>
      <c r="E54" t="s">
        <v>218</v>
      </c>
      <c r="F54" t="s">
        <v>215</v>
      </c>
      <c r="G54" t="s">
        <v>219</v>
      </c>
      <c r="H54" t="s">
        <v>219</v>
      </c>
      <c r="I54" t="s">
        <v>217</v>
      </c>
      <c r="J54" t="s">
        <v>58</v>
      </c>
      <c r="K54" t="s">
        <v>59</v>
      </c>
      <c r="L54" t="s">
        <v>60</v>
      </c>
      <c r="M54" t="s">
        <v>61</v>
      </c>
      <c r="N54" t="s">
        <v>71</v>
      </c>
      <c r="O54" t="s">
        <v>63</v>
      </c>
      <c r="P54">
        <v>2011</v>
      </c>
      <c r="Q54">
        <v>19</v>
      </c>
      <c r="R54">
        <v>-6.2747374999999996</v>
      </c>
      <c r="S54">
        <v>107.9704303</v>
      </c>
      <c r="T54">
        <v>30</v>
      </c>
      <c r="U54" s="12">
        <v>330</v>
      </c>
      <c r="V54" s="5">
        <v>0.33865384615384603</v>
      </c>
      <c r="W54" s="5">
        <v>0.64075389811249295</v>
      </c>
      <c r="X54" s="5">
        <v>0.03</v>
      </c>
      <c r="Y54" s="5">
        <v>0.59</v>
      </c>
      <c r="Z54" s="6">
        <v>1.0630752195191999</v>
      </c>
      <c r="AA54" s="6">
        <v>55.194051448676397</v>
      </c>
      <c r="AB54" s="6">
        <v>38.067079831404897</v>
      </c>
      <c r="AC54" s="6">
        <v>0.217801095351357</v>
      </c>
      <c r="AD54" s="6">
        <v>0.229506351370346</v>
      </c>
      <c r="AE54" s="6">
        <v>15.0384806545343</v>
      </c>
      <c r="AF54" s="6">
        <v>15.350258435797</v>
      </c>
      <c r="AG54" s="6">
        <v>5.1712328767123301</v>
      </c>
      <c r="AH54" s="6">
        <v>0.12999999999999901</v>
      </c>
      <c r="AI54" s="10">
        <v>62.92</v>
      </c>
      <c r="AJ54" s="6">
        <f t="shared" si="1"/>
        <v>24.489401468424504</v>
      </c>
      <c r="AK54" s="6">
        <f t="shared" si="2"/>
        <v>19.318168591712173</v>
      </c>
      <c r="AL54" s="10">
        <v>38.430598531575498</v>
      </c>
      <c r="AM54" s="7">
        <v>1187804</v>
      </c>
      <c r="AN54" s="9">
        <v>53</v>
      </c>
      <c r="AO54" s="6">
        <v>158.24250000000001</v>
      </c>
      <c r="AP54" s="6">
        <v>112.85369401388</v>
      </c>
      <c r="AQ54" s="6">
        <v>189.9325</v>
      </c>
      <c r="AR54" s="6">
        <v>142.63097232584599</v>
      </c>
      <c r="AS54" s="6">
        <v>17.765330647405701</v>
      </c>
      <c r="AT54" s="6">
        <v>0.52</v>
      </c>
      <c r="AU54" s="6">
        <v>3.2389436675069798</v>
      </c>
      <c r="AV54" s="10">
        <v>1.6842507071036199</v>
      </c>
      <c r="AW54" s="10">
        <v>5.2270211482749902</v>
      </c>
      <c r="AX54" s="10">
        <v>7.3883530572973504</v>
      </c>
      <c r="AY54" s="11">
        <v>429</v>
      </c>
      <c r="AZ54" s="10">
        <v>10.954270687857518</v>
      </c>
      <c r="BA54" s="6">
        <v>14.07315322919</v>
      </c>
      <c r="BB54" s="10">
        <v>140.73153229190001</v>
      </c>
      <c r="BD54" s="8">
        <f t="shared" si="3"/>
        <v>20763.600000000002</v>
      </c>
      <c r="BE54" s="8">
        <f t="shared" si="4"/>
        <v>5065.5852838130104</v>
      </c>
      <c r="BF54" s="8">
        <f t="shared" si="5"/>
        <v>14388.604364734983</v>
      </c>
      <c r="BG54" s="8">
        <f t="shared" si="6"/>
        <v>555.80273334419462</v>
      </c>
      <c r="BH54" s="8">
        <f t="shared" si="7"/>
        <v>1724.9169789307468</v>
      </c>
      <c r="BI54" s="8">
        <f t="shared" si="8"/>
        <v>71.874361465947814</v>
      </c>
      <c r="BJ54" s="8">
        <f t="shared" si="9"/>
        <v>141570</v>
      </c>
      <c r="BK54" s="8">
        <f t="shared" si="10"/>
        <v>3614.9093269929808</v>
      </c>
      <c r="BL54" s="8">
        <f t="shared" si="11"/>
        <v>46441.405656327006</v>
      </c>
    </row>
    <row r="55" spans="1:64" x14ac:dyDescent="0.2">
      <c r="A55">
        <v>189</v>
      </c>
      <c r="B55" t="s">
        <v>51</v>
      </c>
      <c r="C55" t="s">
        <v>82</v>
      </c>
      <c r="D55" t="s">
        <v>53</v>
      </c>
      <c r="E55" t="s">
        <v>220</v>
      </c>
      <c r="F55" t="s">
        <v>215</v>
      </c>
      <c r="G55" t="s">
        <v>221</v>
      </c>
      <c r="H55" t="s">
        <v>221</v>
      </c>
      <c r="I55" t="s">
        <v>217</v>
      </c>
      <c r="J55" t="s">
        <v>58</v>
      </c>
      <c r="K55" t="s">
        <v>59</v>
      </c>
      <c r="L55" t="s">
        <v>60</v>
      </c>
      <c r="M55" t="s">
        <v>61</v>
      </c>
      <c r="N55" t="s">
        <v>71</v>
      </c>
      <c r="O55" t="s">
        <v>63</v>
      </c>
      <c r="P55">
        <v>2011</v>
      </c>
      <c r="Q55">
        <v>19</v>
      </c>
      <c r="R55">
        <v>-6.2747374999999996</v>
      </c>
      <c r="S55">
        <v>107.9704303</v>
      </c>
      <c r="T55">
        <v>30</v>
      </c>
      <c r="U55" s="12">
        <v>330</v>
      </c>
      <c r="V55" s="5">
        <v>0.33865384615384603</v>
      </c>
      <c r="W55" s="5">
        <v>0.64075389811249295</v>
      </c>
      <c r="X55" s="5">
        <v>0.03</v>
      </c>
      <c r="Y55" s="5">
        <v>0.59</v>
      </c>
      <c r="Z55" s="6">
        <v>1.0630752195191999</v>
      </c>
      <c r="AA55" s="6">
        <v>55.194051448676397</v>
      </c>
      <c r="AB55" s="6">
        <v>38.067079831404897</v>
      </c>
      <c r="AC55" s="6">
        <v>0.217801095351357</v>
      </c>
      <c r="AD55" s="6">
        <v>0.229506351370346</v>
      </c>
      <c r="AE55" s="6">
        <v>15.0384806545343</v>
      </c>
      <c r="AF55" s="6">
        <v>15.350258435797</v>
      </c>
      <c r="AG55" s="6">
        <v>5.1712328767123301</v>
      </c>
      <c r="AH55" s="6">
        <v>0.12999999999999901</v>
      </c>
      <c r="AI55" s="10">
        <v>62.92</v>
      </c>
      <c r="AJ55" s="6">
        <f t="shared" si="1"/>
        <v>24.489401468424504</v>
      </c>
      <c r="AK55" s="6">
        <f t="shared" si="2"/>
        <v>19.318168591712173</v>
      </c>
      <c r="AL55" s="10">
        <v>38.430598531575498</v>
      </c>
      <c r="AM55" s="7">
        <v>1187804</v>
      </c>
      <c r="AN55" s="9">
        <v>53</v>
      </c>
      <c r="AO55" s="6">
        <v>158.24250000000001</v>
      </c>
      <c r="AP55" s="6">
        <v>112.85369401388</v>
      </c>
      <c r="AQ55" s="6">
        <v>189.9325</v>
      </c>
      <c r="AR55" s="6">
        <v>142.63097232584599</v>
      </c>
      <c r="AS55" s="6">
        <v>17.765330647405701</v>
      </c>
      <c r="AT55" s="6">
        <v>0.52</v>
      </c>
      <c r="AU55" s="6">
        <v>3.2389436675069798</v>
      </c>
      <c r="AV55" s="10">
        <v>1.6842507071036199</v>
      </c>
      <c r="AW55" s="10">
        <v>5.2270211482749902</v>
      </c>
      <c r="AX55" s="10">
        <v>7.3883530572973504</v>
      </c>
      <c r="AY55" s="11">
        <v>429</v>
      </c>
      <c r="AZ55" s="10">
        <v>10.954270687857518</v>
      </c>
      <c r="BA55" s="6">
        <v>14.07315322919</v>
      </c>
      <c r="BB55" s="10">
        <v>140.73153229190001</v>
      </c>
      <c r="BD55" s="8">
        <f t="shared" si="3"/>
        <v>20763.600000000002</v>
      </c>
      <c r="BE55" s="8">
        <f t="shared" si="4"/>
        <v>5065.5852838130104</v>
      </c>
      <c r="BF55" s="8">
        <f t="shared" si="5"/>
        <v>14388.604364734983</v>
      </c>
      <c r="BG55" s="8">
        <f t="shared" si="6"/>
        <v>555.80273334419462</v>
      </c>
      <c r="BH55" s="8">
        <f t="shared" si="7"/>
        <v>1724.9169789307468</v>
      </c>
      <c r="BI55" s="8">
        <f t="shared" si="8"/>
        <v>71.874361465947814</v>
      </c>
      <c r="BJ55" s="8">
        <f t="shared" si="9"/>
        <v>141570</v>
      </c>
      <c r="BK55" s="8">
        <f t="shared" si="10"/>
        <v>3614.9093269929808</v>
      </c>
      <c r="BL55" s="8">
        <f t="shared" si="11"/>
        <v>46441.405656327006</v>
      </c>
    </row>
    <row r="56" spans="1:64" x14ac:dyDescent="0.2">
      <c r="A56">
        <v>151</v>
      </c>
      <c r="B56" t="s">
        <v>51</v>
      </c>
      <c r="C56" t="s">
        <v>109</v>
      </c>
      <c r="D56" t="s">
        <v>53</v>
      </c>
      <c r="E56" t="s">
        <v>222</v>
      </c>
      <c r="F56" t="s">
        <v>223</v>
      </c>
      <c r="G56" t="s">
        <v>224</v>
      </c>
      <c r="H56" t="s">
        <v>224</v>
      </c>
      <c r="I56" t="s">
        <v>225</v>
      </c>
      <c r="J56" t="s">
        <v>58</v>
      </c>
      <c r="K56" t="s">
        <v>128</v>
      </c>
      <c r="L56" t="s">
        <v>60</v>
      </c>
      <c r="M56" t="s">
        <v>70</v>
      </c>
      <c r="N56" t="s">
        <v>62</v>
      </c>
      <c r="O56" t="s">
        <v>63</v>
      </c>
      <c r="P56">
        <v>2019</v>
      </c>
      <c r="Q56">
        <v>22</v>
      </c>
      <c r="R56">
        <v>-5.9916942999999998</v>
      </c>
      <c r="S56">
        <v>106.10080050000001</v>
      </c>
      <c r="T56">
        <v>25</v>
      </c>
      <c r="U56" s="12">
        <v>991</v>
      </c>
      <c r="V56" s="5">
        <v>0.37374999999999903</v>
      </c>
      <c r="W56" s="5">
        <v>0.73402605516475306</v>
      </c>
      <c r="X56" s="5">
        <v>1.27</v>
      </c>
      <c r="Y56" s="5">
        <v>0.59</v>
      </c>
      <c r="Z56" s="6">
        <v>0.79380895315171696</v>
      </c>
      <c r="AA56" s="6">
        <v>55.194051448676397</v>
      </c>
      <c r="AB56" s="6">
        <v>31.332430440621099</v>
      </c>
      <c r="AC56" s="6">
        <v>0.217801095351357</v>
      </c>
      <c r="AD56" s="6">
        <v>0.18178526674263501</v>
      </c>
      <c r="AE56" s="6">
        <v>15.0384806545343</v>
      </c>
      <c r="AF56" s="6">
        <v>11.9592946023214</v>
      </c>
      <c r="AG56" s="6">
        <v>4.7031963470319598</v>
      </c>
      <c r="AH56" s="6">
        <v>0.12</v>
      </c>
      <c r="AI56" s="10">
        <v>42.6</v>
      </c>
      <c r="AJ56" s="6">
        <f t="shared" si="1"/>
        <v>10.9717640711476</v>
      </c>
      <c r="AK56" s="6">
        <f t="shared" si="2"/>
        <v>6.2685677241156403</v>
      </c>
      <c r="AL56" s="10">
        <v>31.628235928852401</v>
      </c>
      <c r="AM56" s="7">
        <v>1940951</v>
      </c>
      <c r="AN56" s="9">
        <v>53</v>
      </c>
      <c r="AO56" s="6">
        <v>158.24250000000001</v>
      </c>
      <c r="AP56" s="6">
        <v>159.89826492986899</v>
      </c>
      <c r="AQ56" s="6">
        <v>189.9325</v>
      </c>
      <c r="AR56" s="6">
        <v>199.73738670486</v>
      </c>
      <c r="AS56" s="6">
        <v>46.648698056599201</v>
      </c>
      <c r="AT56" s="6">
        <v>0.47</v>
      </c>
      <c r="AU56" s="6">
        <v>2.4729612490627</v>
      </c>
      <c r="AV56" s="10">
        <v>1.16229178705946</v>
      </c>
      <c r="AW56" s="10">
        <v>5.1769103175049</v>
      </c>
      <c r="AX56" s="10">
        <v>7.3486922829668098</v>
      </c>
      <c r="AY56" s="11">
        <v>1288.3</v>
      </c>
      <c r="AZ56" s="10">
        <v>48.15381136981506</v>
      </c>
      <c r="BA56" s="6">
        <v>18.284517571635099</v>
      </c>
      <c r="BB56" s="10">
        <v>182.84517571635101</v>
      </c>
      <c r="BD56" s="8">
        <f t="shared" si="3"/>
        <v>42216.6</v>
      </c>
      <c r="BE56" s="8">
        <f t="shared" si="4"/>
        <v>11851.660950900507</v>
      </c>
      <c r="BF56" s="8">
        <f t="shared" si="5"/>
        <v>36004.4493854014</v>
      </c>
      <c r="BG56" s="8">
        <f t="shared" si="6"/>
        <v>1151.8311609759248</v>
      </c>
      <c r="BH56" s="8">
        <f t="shared" si="7"/>
        <v>5130.3181246473559</v>
      </c>
      <c r="BI56" s="8">
        <f t="shared" si="8"/>
        <v>215.84088549319478</v>
      </c>
      <c r="BJ56" s="8">
        <f t="shared" si="9"/>
        <v>1276705.3</v>
      </c>
      <c r="BK56" s="8">
        <f t="shared" si="10"/>
        <v>47720.427067486722</v>
      </c>
      <c r="BL56" s="8">
        <f t="shared" si="11"/>
        <v>181199.56913490384</v>
      </c>
    </row>
    <row r="57" spans="1:64" x14ac:dyDescent="0.2">
      <c r="A57">
        <v>66</v>
      </c>
      <c r="B57" t="s">
        <v>51</v>
      </c>
      <c r="C57" t="s">
        <v>109</v>
      </c>
      <c r="D57" t="s">
        <v>53</v>
      </c>
      <c r="E57" t="s">
        <v>226</v>
      </c>
      <c r="F57" t="s">
        <v>223</v>
      </c>
      <c r="G57" t="s">
        <v>227</v>
      </c>
      <c r="H57" t="s">
        <v>227</v>
      </c>
      <c r="I57" t="s">
        <v>225</v>
      </c>
      <c r="J57" t="s">
        <v>58</v>
      </c>
      <c r="K57" t="s">
        <v>128</v>
      </c>
      <c r="L57" t="s">
        <v>60</v>
      </c>
      <c r="M57" t="s">
        <v>70</v>
      </c>
      <c r="N57" t="s">
        <v>62</v>
      </c>
      <c r="O57" t="s">
        <v>63</v>
      </c>
      <c r="P57">
        <v>2020</v>
      </c>
      <c r="Q57">
        <v>23</v>
      </c>
      <c r="R57">
        <v>-5.9916942999999998</v>
      </c>
      <c r="S57">
        <v>106.10080050000001</v>
      </c>
      <c r="T57">
        <v>25</v>
      </c>
      <c r="U57" s="12">
        <v>991</v>
      </c>
      <c r="V57" s="5">
        <v>0.37791666666666601</v>
      </c>
      <c r="W57" s="5">
        <v>0.73402605516475306</v>
      </c>
      <c r="X57" s="5">
        <v>1.27</v>
      </c>
      <c r="Y57" s="5">
        <v>0.59</v>
      </c>
      <c r="Z57" s="6">
        <v>0.78505424953491199</v>
      </c>
      <c r="AA57" s="6">
        <v>55.194051448676397</v>
      </c>
      <c r="AB57" s="6">
        <v>30.9975995680404</v>
      </c>
      <c r="AC57" s="6">
        <v>0.217801095351357</v>
      </c>
      <c r="AD57" s="6">
        <v>0.17773221088989599</v>
      </c>
      <c r="AE57" s="6">
        <v>15.0384806545343</v>
      </c>
      <c r="AF57" s="6">
        <v>11.696982586859599</v>
      </c>
      <c r="AG57" s="6">
        <v>4.7031963470319598</v>
      </c>
      <c r="AH57" s="6">
        <v>0.12</v>
      </c>
      <c r="AI57" s="10">
        <v>42.6</v>
      </c>
      <c r="AJ57" s="6">
        <f t="shared" si="1"/>
        <v>11.3085658572735</v>
      </c>
      <c r="AK57" s="6">
        <f t="shared" si="2"/>
        <v>6.6053695102415402</v>
      </c>
      <c r="AL57" s="10">
        <v>31.291434142726501</v>
      </c>
      <c r="AM57" s="7">
        <v>1980563</v>
      </c>
      <c r="AN57" s="9">
        <v>53</v>
      </c>
      <c r="AO57" s="6">
        <v>158.24250000000001</v>
      </c>
      <c r="AP57" s="6">
        <v>162.10490443978</v>
      </c>
      <c r="AQ57" s="6">
        <v>189.9325</v>
      </c>
      <c r="AR57" s="6">
        <v>202.38915049560501</v>
      </c>
      <c r="AS57" s="6">
        <v>48.522572562965003</v>
      </c>
      <c r="AT57" s="6">
        <v>0.47</v>
      </c>
      <c r="AU57" s="6">
        <v>2.4729612490627</v>
      </c>
      <c r="AV57" s="10">
        <v>1.16229178705946</v>
      </c>
      <c r="AW57" s="10">
        <v>5.1769103175049</v>
      </c>
      <c r="AX57" s="10">
        <v>7.3486922829668098</v>
      </c>
      <c r="AY57" s="11">
        <v>1288.3</v>
      </c>
      <c r="AZ57" s="10">
        <v>46.631132376975145</v>
      </c>
      <c r="BA57" s="6">
        <v>17.831659037616699</v>
      </c>
      <c r="BB57" s="10">
        <v>178.316590376167</v>
      </c>
      <c r="BD57" s="8">
        <f t="shared" si="3"/>
        <v>42216.6</v>
      </c>
      <c r="BE57" s="8">
        <f t="shared" si="4"/>
        <v>11591.709743577863</v>
      </c>
      <c r="BF57" s="8">
        <f t="shared" si="5"/>
        <v>35670.678815350635</v>
      </c>
      <c r="BG57" s="8">
        <f t="shared" si="6"/>
        <v>1151.8311609759248</v>
      </c>
      <c r="BH57" s="8">
        <f t="shared" si="7"/>
        <v>5130.3181246473559</v>
      </c>
      <c r="BI57" s="8">
        <f t="shared" si="8"/>
        <v>215.84088549319478</v>
      </c>
      <c r="BJ57" s="8">
        <f t="shared" si="9"/>
        <v>1276705.3</v>
      </c>
      <c r="BK57" s="8">
        <f t="shared" si="10"/>
        <v>46211.45218558237</v>
      </c>
      <c r="BL57" s="8">
        <f t="shared" si="11"/>
        <v>176711.74106278148</v>
      </c>
    </row>
    <row r="58" spans="1:64" x14ac:dyDescent="0.2">
      <c r="A58">
        <v>120</v>
      </c>
      <c r="B58" t="s">
        <v>51</v>
      </c>
      <c r="C58" t="s">
        <v>228</v>
      </c>
      <c r="D58" t="s">
        <v>96</v>
      </c>
      <c r="E58" t="s">
        <v>229</v>
      </c>
      <c r="F58" t="s">
        <v>230</v>
      </c>
      <c r="G58" t="s">
        <v>231</v>
      </c>
      <c r="H58" t="s">
        <v>231</v>
      </c>
      <c r="I58" t="s">
        <v>232</v>
      </c>
      <c r="J58" t="s">
        <v>58</v>
      </c>
      <c r="K58" t="s">
        <v>59</v>
      </c>
      <c r="L58" t="s">
        <v>178</v>
      </c>
      <c r="M58" t="s">
        <v>70</v>
      </c>
      <c r="N58" t="s">
        <v>71</v>
      </c>
      <c r="O58" t="s">
        <v>63</v>
      </c>
      <c r="P58">
        <v>2020</v>
      </c>
      <c r="Q58">
        <v>33</v>
      </c>
      <c r="R58">
        <v>0.81615188599999999</v>
      </c>
      <c r="S58">
        <v>108.8461264</v>
      </c>
      <c r="T58">
        <v>30</v>
      </c>
      <c r="U58" s="12">
        <v>100</v>
      </c>
      <c r="V58" s="5">
        <v>0.355961538461538</v>
      </c>
      <c r="W58" s="5">
        <v>0.78499450686047101</v>
      </c>
      <c r="X58" s="5">
        <v>0.15</v>
      </c>
      <c r="Y58" s="5">
        <v>0.45</v>
      </c>
      <c r="Z58" s="6">
        <v>0.90720976027617495</v>
      </c>
      <c r="AA58" s="6">
        <v>55.194051448676397</v>
      </c>
      <c r="AB58" s="6">
        <v>32.8153386554986</v>
      </c>
      <c r="AC58" s="6">
        <v>0.217801095351357</v>
      </c>
      <c r="AD58" s="6">
        <v>0.18617882143974401</v>
      </c>
      <c r="AE58" s="6">
        <v>15.0384806545343</v>
      </c>
      <c r="AF58" s="6">
        <v>12.4627640438502</v>
      </c>
      <c r="AG58" s="6">
        <v>5.1712328767123301</v>
      </c>
      <c r="AH58" s="6">
        <v>0.12999999999999901</v>
      </c>
      <c r="AI58" s="10">
        <f>50.51*0.95</f>
        <v>47.984499999999997</v>
      </c>
      <c r="AJ58" s="6">
        <f t="shared" si="1"/>
        <v>14.8399630250589</v>
      </c>
      <c r="AK58" s="6">
        <f t="shared" si="2"/>
        <v>9.6687301483465689</v>
      </c>
      <c r="AL58" s="10">
        <v>33.144536974941097</v>
      </c>
      <c r="AM58" s="7">
        <v>1549999</v>
      </c>
      <c r="AN58" s="9">
        <v>53</v>
      </c>
      <c r="AO58" s="6">
        <v>158.24250000000001</v>
      </c>
      <c r="AP58" s="6">
        <v>138.055698530299</v>
      </c>
      <c r="AQ58" s="6">
        <v>189.9325</v>
      </c>
      <c r="AR58" s="6">
        <v>172.95072194643501</v>
      </c>
      <c r="AS58" s="6">
        <v>33.279120702596003</v>
      </c>
      <c r="AT58" s="6">
        <v>0.52</v>
      </c>
      <c r="AU58" s="6">
        <v>1.2258622370413199</v>
      </c>
      <c r="AV58" s="10">
        <v>0.63744836326149101</v>
      </c>
      <c r="AW58" s="10">
        <v>9.1815638895844707</v>
      </c>
      <c r="AX58" s="10">
        <v>38.740007678462803</v>
      </c>
      <c r="AY58" s="11">
        <v>130</v>
      </c>
      <c r="AZ58" s="10">
        <v>23.312629130471095</v>
      </c>
      <c r="BA58" s="6">
        <v>5.5348824729634201</v>
      </c>
      <c r="BB58" s="10">
        <v>55.348824729634202</v>
      </c>
      <c r="BD58" s="8">
        <f t="shared" si="3"/>
        <v>4798.45</v>
      </c>
      <c r="BE58" s="8">
        <f t="shared" si="4"/>
        <v>1246.27640438502</v>
      </c>
      <c r="BF58" s="8">
        <f t="shared" si="5"/>
        <v>3831.5769851653426</v>
      </c>
      <c r="BG58" s="8">
        <f t="shared" si="6"/>
        <v>63.744836326149098</v>
      </c>
      <c r="BH58" s="8">
        <f t="shared" si="7"/>
        <v>918.15638895844711</v>
      </c>
      <c r="BI58" s="8">
        <f t="shared" si="8"/>
        <v>21.780109535135701</v>
      </c>
      <c r="BJ58" s="8">
        <f t="shared" si="9"/>
        <v>13000</v>
      </c>
      <c r="BK58" s="8">
        <f t="shared" si="10"/>
        <v>2331.2629130471096</v>
      </c>
      <c r="BL58" s="8">
        <f t="shared" si="11"/>
        <v>5534.8824729634198</v>
      </c>
    </row>
    <row r="59" spans="1:64" x14ac:dyDescent="0.2">
      <c r="A59">
        <v>178</v>
      </c>
      <c r="B59" t="s">
        <v>51</v>
      </c>
      <c r="C59" t="s">
        <v>95</v>
      </c>
      <c r="D59" t="s">
        <v>96</v>
      </c>
      <c r="E59" t="s">
        <v>233</v>
      </c>
      <c r="F59" t="s">
        <v>234</v>
      </c>
      <c r="G59" t="s">
        <v>235</v>
      </c>
      <c r="H59" t="s">
        <v>235</v>
      </c>
      <c r="I59" t="s">
        <v>236</v>
      </c>
      <c r="J59" t="s">
        <v>58</v>
      </c>
      <c r="K59" t="s">
        <v>237</v>
      </c>
      <c r="L59" t="s">
        <v>69</v>
      </c>
      <c r="M59" t="s">
        <v>70</v>
      </c>
      <c r="N59" t="s">
        <v>71</v>
      </c>
      <c r="O59" t="s">
        <v>63</v>
      </c>
      <c r="P59">
        <v>1998</v>
      </c>
      <c r="Q59">
        <v>6</v>
      </c>
      <c r="R59">
        <v>-3.272913188</v>
      </c>
      <c r="S59">
        <v>116.10588559999999</v>
      </c>
      <c r="T59">
        <v>30</v>
      </c>
      <c r="U59" s="12">
        <v>55</v>
      </c>
      <c r="V59" s="5">
        <v>0.31365384615384601</v>
      </c>
      <c r="W59" s="5">
        <v>0.78499450686047101</v>
      </c>
      <c r="X59" s="5">
        <v>-0.09</v>
      </c>
      <c r="Y59" s="5">
        <v>0.45</v>
      </c>
      <c r="Z59" s="6">
        <v>1.0295909934567</v>
      </c>
      <c r="AA59" s="6">
        <v>55.194051448676397</v>
      </c>
      <c r="AB59" s="6">
        <v>37.107952543711598</v>
      </c>
      <c r="AC59" s="6">
        <v>0.217801095351357</v>
      </c>
      <c r="AD59" s="6">
        <v>0.24032166135517799</v>
      </c>
      <c r="AE59" s="6">
        <v>15.0384806545343</v>
      </c>
      <c r="AF59" s="6">
        <v>16.0516196113687</v>
      </c>
      <c r="AG59" s="6">
        <v>5.1712328767123301</v>
      </c>
      <c r="AH59" s="6">
        <v>0.12999999999999901</v>
      </c>
      <c r="AI59" s="10">
        <v>76.84</v>
      </c>
      <c r="AJ59" s="6">
        <f t="shared" si="1"/>
        <v>39.375730553753506</v>
      </c>
      <c r="AK59" s="6">
        <f t="shared" si="2"/>
        <v>34.204497677041175</v>
      </c>
      <c r="AL59" s="10">
        <v>37.464269446246497</v>
      </c>
      <c r="AM59" s="7">
        <v>1118508</v>
      </c>
      <c r="AN59" s="9">
        <v>53</v>
      </c>
      <c r="AO59" s="6">
        <v>158.24250000000001</v>
      </c>
      <c r="AP59" s="6">
        <v>117.474574404045</v>
      </c>
      <c r="AQ59" s="6">
        <v>189.9325</v>
      </c>
      <c r="AR59" s="6">
        <v>148.21770023182799</v>
      </c>
      <c r="AS59" s="6">
        <v>20.2134061057236</v>
      </c>
      <c r="AT59" s="6">
        <v>0.52</v>
      </c>
      <c r="AU59" s="6">
        <v>1.2402120869828399</v>
      </c>
      <c r="AV59" s="10">
        <v>0.64491028523107896</v>
      </c>
      <c r="AW59" s="10">
        <v>13.5265111052225</v>
      </c>
      <c r="AX59" s="10">
        <v>37.020189498192899</v>
      </c>
      <c r="AY59" s="11">
        <v>71.5</v>
      </c>
      <c r="AZ59" s="10">
        <v>4.7553792016582088</v>
      </c>
      <c r="BA59" s="6">
        <v>0.83139355982436003</v>
      </c>
      <c r="BB59" s="10">
        <v>8.3139355982435994</v>
      </c>
      <c r="BD59" s="8">
        <f t="shared" si="3"/>
        <v>4226.2</v>
      </c>
      <c r="BE59" s="8">
        <f t="shared" si="4"/>
        <v>882.83907862527849</v>
      </c>
      <c r="BF59" s="8">
        <f t="shared" si="5"/>
        <v>2344.9526277627356</v>
      </c>
      <c r="BG59" s="8">
        <f t="shared" si="6"/>
        <v>35.470065687709344</v>
      </c>
      <c r="BH59" s="8">
        <f t="shared" si="7"/>
        <v>743.9581107872375</v>
      </c>
      <c r="BI59" s="8">
        <f t="shared" si="8"/>
        <v>11.979060244324636</v>
      </c>
      <c r="BJ59" s="8">
        <f t="shared" si="9"/>
        <v>3932.5</v>
      </c>
      <c r="BK59" s="8">
        <f t="shared" si="10"/>
        <v>261.54585609120147</v>
      </c>
      <c r="BL59" s="8">
        <f t="shared" si="11"/>
        <v>457.26645790339796</v>
      </c>
    </row>
    <row r="60" spans="1:64" x14ac:dyDescent="0.2">
      <c r="A60">
        <v>165</v>
      </c>
      <c r="B60" t="s">
        <v>51</v>
      </c>
      <c r="C60" t="s">
        <v>95</v>
      </c>
      <c r="D60" t="s">
        <v>96</v>
      </c>
      <c r="E60" t="s">
        <v>238</v>
      </c>
      <c r="F60" t="s">
        <v>98</v>
      </c>
      <c r="G60" t="s">
        <v>239</v>
      </c>
      <c r="H60" t="s">
        <v>239</v>
      </c>
      <c r="I60" t="s">
        <v>100</v>
      </c>
      <c r="J60" t="s">
        <v>101</v>
      </c>
      <c r="K60" t="s">
        <v>59</v>
      </c>
      <c r="L60" t="s">
        <v>60</v>
      </c>
      <c r="M60" t="s">
        <v>101</v>
      </c>
      <c r="N60" t="s">
        <v>71</v>
      </c>
      <c r="O60" t="s">
        <v>63</v>
      </c>
      <c r="P60">
        <v>2013</v>
      </c>
      <c r="Q60">
        <v>21</v>
      </c>
      <c r="R60">
        <v>-3.9265336</v>
      </c>
      <c r="S60">
        <v>115.105805</v>
      </c>
      <c r="T60">
        <v>30</v>
      </c>
      <c r="U60" s="12">
        <v>65</v>
      </c>
      <c r="V60" s="5">
        <v>0.34250000000000003</v>
      </c>
      <c r="W60" s="5">
        <v>0.78499450686047101</v>
      </c>
      <c r="X60" s="5">
        <v>-0.09</v>
      </c>
      <c r="Y60" s="5">
        <v>0.45</v>
      </c>
      <c r="Z60" s="6">
        <v>1.2823863037190499</v>
      </c>
      <c r="AA60" s="6">
        <v>55.194051448676397</v>
      </c>
      <c r="AB60" s="6">
        <v>44.711656866175197</v>
      </c>
      <c r="AC60" s="6">
        <v>0.217801095351357</v>
      </c>
      <c r="AD60" s="6">
        <v>0.27369169527530501</v>
      </c>
      <c r="AE60" s="6">
        <v>15.0384806545343</v>
      </c>
      <c r="AF60" s="6">
        <v>18.3090772676283</v>
      </c>
      <c r="AG60" s="6">
        <v>3.6039861151566099</v>
      </c>
      <c r="AH60" s="6">
        <v>3.4961424951266902</v>
      </c>
      <c r="AI60" s="10">
        <v>62.92</v>
      </c>
      <c r="AJ60" s="6">
        <f t="shared" si="1"/>
        <v>17.796676738803704</v>
      </c>
      <c r="AK60" s="6">
        <f t="shared" si="2"/>
        <v>14.192690623647094</v>
      </c>
      <c r="AL60" s="10">
        <v>45.123323261196298</v>
      </c>
      <c r="AM60" s="7">
        <v>1712337</v>
      </c>
      <c r="AN60" s="9">
        <v>53</v>
      </c>
      <c r="AO60" s="6">
        <v>158.24250000000001</v>
      </c>
      <c r="AP60" s="6">
        <v>88.337825188192696</v>
      </c>
      <c r="AQ60" s="6">
        <v>189.9325</v>
      </c>
      <c r="AR60" s="6">
        <v>113.02294542428599</v>
      </c>
      <c r="AS60" s="6">
        <v>5.9227431237047101</v>
      </c>
      <c r="AT60" s="6">
        <v>0.57248062015503798</v>
      </c>
      <c r="AU60" s="6">
        <v>1.2250817625188299</v>
      </c>
      <c r="AV60" s="10">
        <v>0.70133556714740897</v>
      </c>
      <c r="AW60" s="10">
        <v>17.348321812825301</v>
      </c>
      <c r="AX60" s="10">
        <v>39.279293568712298</v>
      </c>
      <c r="AY60" s="11">
        <v>84.5</v>
      </c>
      <c r="AZ60" s="10">
        <v>17.545016505083282</v>
      </c>
      <c r="BA60" s="6">
        <v>5.81343282613844</v>
      </c>
      <c r="BB60" s="10">
        <v>58.134328261384397</v>
      </c>
      <c r="BD60" s="8">
        <f t="shared" si="3"/>
        <v>4089.8</v>
      </c>
      <c r="BE60" s="8">
        <f t="shared" si="4"/>
        <v>1190.0900223958395</v>
      </c>
      <c r="BF60" s="8">
        <f t="shared" si="5"/>
        <v>3167.2751094629389</v>
      </c>
      <c r="BG60" s="8">
        <f t="shared" si="6"/>
        <v>45.586811864581584</v>
      </c>
      <c r="BH60" s="8">
        <f t="shared" si="7"/>
        <v>1127.6409178336446</v>
      </c>
      <c r="BI60" s="8">
        <f t="shared" si="8"/>
        <v>14.157071197838205</v>
      </c>
      <c r="BJ60" s="8">
        <f t="shared" si="9"/>
        <v>5492.5</v>
      </c>
      <c r="BK60" s="8">
        <f t="shared" si="10"/>
        <v>1140.4260728304134</v>
      </c>
      <c r="BL60" s="8">
        <f t="shared" si="11"/>
        <v>3778.7313369899857</v>
      </c>
    </row>
    <row r="61" spans="1:64" x14ac:dyDescent="0.2">
      <c r="A61">
        <v>166</v>
      </c>
      <c r="B61" t="s">
        <v>51</v>
      </c>
      <c r="C61" t="s">
        <v>95</v>
      </c>
      <c r="D61" t="s">
        <v>96</v>
      </c>
      <c r="E61" t="s">
        <v>238</v>
      </c>
      <c r="F61" t="s">
        <v>98</v>
      </c>
      <c r="G61" t="s">
        <v>240</v>
      </c>
      <c r="H61" t="s">
        <v>240</v>
      </c>
      <c r="I61" t="s">
        <v>100</v>
      </c>
      <c r="J61" t="s">
        <v>101</v>
      </c>
      <c r="K61" t="s">
        <v>59</v>
      </c>
      <c r="L61" t="s">
        <v>60</v>
      </c>
      <c r="M61" t="s">
        <v>101</v>
      </c>
      <c r="N61" t="s">
        <v>71</v>
      </c>
      <c r="O61" t="s">
        <v>63</v>
      </c>
      <c r="P61">
        <v>2013</v>
      </c>
      <c r="Q61">
        <v>21</v>
      </c>
      <c r="R61">
        <v>-3.9265336</v>
      </c>
      <c r="S61">
        <v>115.105805</v>
      </c>
      <c r="T61">
        <v>30</v>
      </c>
      <c r="U61" s="12">
        <v>65</v>
      </c>
      <c r="V61" s="5">
        <v>0.34250000000000003</v>
      </c>
      <c r="W61" s="5">
        <v>0.78499450686047101</v>
      </c>
      <c r="X61" s="5">
        <v>-0.09</v>
      </c>
      <c r="Y61" s="5">
        <v>0.45</v>
      </c>
      <c r="Z61" s="6">
        <v>1.2823863037190499</v>
      </c>
      <c r="AA61" s="6">
        <v>55.194051448676397</v>
      </c>
      <c r="AB61" s="6">
        <v>44.711656866175197</v>
      </c>
      <c r="AC61" s="6">
        <v>0.217801095351357</v>
      </c>
      <c r="AD61" s="6">
        <v>0.27369169527530501</v>
      </c>
      <c r="AE61" s="6">
        <v>15.0384806545343</v>
      </c>
      <c r="AF61" s="6">
        <v>18.3090772676283</v>
      </c>
      <c r="AG61" s="6">
        <v>3.6039861151566099</v>
      </c>
      <c r="AH61" s="6">
        <v>3.4961424951266902</v>
      </c>
      <c r="AI61" s="10">
        <v>62.92</v>
      </c>
      <c r="AJ61" s="6">
        <f t="shared" si="1"/>
        <v>17.796676738803704</v>
      </c>
      <c r="AK61" s="6">
        <f t="shared" si="2"/>
        <v>14.192690623647094</v>
      </c>
      <c r="AL61" s="10">
        <v>45.123323261196298</v>
      </c>
      <c r="AM61" s="7">
        <v>1712337</v>
      </c>
      <c r="AN61" s="9">
        <v>53</v>
      </c>
      <c r="AO61" s="6">
        <v>158.24250000000001</v>
      </c>
      <c r="AP61" s="6">
        <v>88.337825188192696</v>
      </c>
      <c r="AQ61" s="6">
        <v>189.9325</v>
      </c>
      <c r="AR61" s="6">
        <v>113.02294542428599</v>
      </c>
      <c r="AS61" s="6">
        <v>5.9227431237047101</v>
      </c>
      <c r="AT61" s="6">
        <v>0.57248062015503798</v>
      </c>
      <c r="AU61" s="6">
        <v>1.2250817625188299</v>
      </c>
      <c r="AV61" s="10">
        <v>0.70133556714740897</v>
      </c>
      <c r="AW61" s="10">
        <v>17.348321812825301</v>
      </c>
      <c r="AX61" s="10">
        <v>39.279293568712298</v>
      </c>
      <c r="AY61" s="11">
        <v>84.5</v>
      </c>
      <c r="AZ61" s="10">
        <v>17.545016505083282</v>
      </c>
      <c r="BA61" s="6">
        <v>5.81343282613844</v>
      </c>
      <c r="BB61" s="10">
        <v>58.134328261384397</v>
      </c>
      <c r="BD61" s="8">
        <f t="shared" si="3"/>
        <v>4089.8</v>
      </c>
      <c r="BE61" s="8">
        <f t="shared" si="4"/>
        <v>1190.0900223958395</v>
      </c>
      <c r="BF61" s="8">
        <f t="shared" si="5"/>
        <v>3167.2751094629389</v>
      </c>
      <c r="BG61" s="8">
        <f t="shared" si="6"/>
        <v>45.586811864581584</v>
      </c>
      <c r="BH61" s="8">
        <f t="shared" si="7"/>
        <v>1127.6409178336446</v>
      </c>
      <c r="BI61" s="8">
        <f t="shared" si="8"/>
        <v>14.157071197838205</v>
      </c>
      <c r="BJ61" s="8">
        <f t="shared" si="9"/>
        <v>5492.5</v>
      </c>
      <c r="BK61" s="8">
        <f t="shared" si="10"/>
        <v>1140.4260728304134</v>
      </c>
      <c r="BL61" s="8">
        <f t="shared" si="11"/>
        <v>3778.7313369899857</v>
      </c>
    </row>
    <row r="62" spans="1:64" x14ac:dyDescent="0.2">
      <c r="A62">
        <v>193</v>
      </c>
      <c r="B62" t="s">
        <v>51</v>
      </c>
      <c r="C62" t="s">
        <v>241</v>
      </c>
      <c r="D62" t="s">
        <v>96</v>
      </c>
      <c r="E62" t="s">
        <v>242</v>
      </c>
      <c r="F62" t="s">
        <v>243</v>
      </c>
      <c r="G62" t="s">
        <v>244</v>
      </c>
      <c r="H62" t="s">
        <v>244</v>
      </c>
      <c r="I62" t="s">
        <v>245</v>
      </c>
      <c r="J62" t="s">
        <v>58</v>
      </c>
      <c r="K62" t="s">
        <v>128</v>
      </c>
      <c r="L62" t="s">
        <v>60</v>
      </c>
      <c r="M62" t="s">
        <v>70</v>
      </c>
      <c r="N62" t="s">
        <v>80</v>
      </c>
      <c r="O62" t="s">
        <v>63</v>
      </c>
      <c r="P62">
        <v>2020</v>
      </c>
      <c r="Q62">
        <v>28</v>
      </c>
      <c r="R62">
        <v>-1.3707959999999999</v>
      </c>
      <c r="S62">
        <v>113.56720300000001</v>
      </c>
      <c r="T62">
        <v>30</v>
      </c>
      <c r="U62" s="12">
        <v>100</v>
      </c>
      <c r="V62" s="5">
        <v>0.39911764705882302</v>
      </c>
      <c r="W62" s="5">
        <v>0.78499450686047101</v>
      </c>
      <c r="X62" s="5">
        <v>0.53</v>
      </c>
      <c r="Y62" s="5">
        <v>0.45</v>
      </c>
      <c r="Z62" s="6">
        <v>0.83349504841440503</v>
      </c>
      <c r="AA62" s="6">
        <v>55.194051448676397</v>
      </c>
      <c r="AB62" s="6">
        <v>29.3871437550143</v>
      </c>
      <c r="AC62" s="6">
        <v>0.217801095351357</v>
      </c>
      <c r="AD62" s="6">
        <v>0.17671398906807501</v>
      </c>
      <c r="AE62" s="6">
        <v>15.0384806545343</v>
      </c>
      <c r="AF62" s="6">
        <v>11.759005889197599</v>
      </c>
      <c r="AG62" s="6">
        <v>4.7031963470319598</v>
      </c>
      <c r="AH62" s="6">
        <v>0.12</v>
      </c>
      <c r="AI62" s="10">
        <v>54.43</v>
      </c>
      <c r="AJ62" s="6">
        <f t="shared" si="1"/>
        <v>24.7393034792509</v>
      </c>
      <c r="AK62" s="6">
        <f t="shared" si="2"/>
        <v>20.036107132218941</v>
      </c>
      <c r="AL62" s="10">
        <v>29.6906965207491</v>
      </c>
      <c r="AM62" s="7">
        <v>2324998</v>
      </c>
      <c r="AN62" s="9">
        <v>53</v>
      </c>
      <c r="AO62" s="6">
        <v>158.24250000000001</v>
      </c>
      <c r="AP62" s="6">
        <v>154.47235747666201</v>
      </c>
      <c r="AQ62" s="6">
        <v>189.9325</v>
      </c>
      <c r="AR62" s="6">
        <v>192.439834240095</v>
      </c>
      <c r="AS62" s="6">
        <v>46.638961261025599</v>
      </c>
      <c r="AT62" s="6">
        <v>0.57248062015503798</v>
      </c>
      <c r="AU62" s="6">
        <v>0.813512551916592</v>
      </c>
      <c r="AV62" s="10">
        <v>0.46572017022511802</v>
      </c>
      <c r="AW62" s="10">
        <v>1.78816745922514</v>
      </c>
      <c r="AX62" s="10">
        <v>6.6494802063259399</v>
      </c>
      <c r="AY62" s="11">
        <v>130</v>
      </c>
      <c r="AZ62" s="10">
        <v>16.874795349440141</v>
      </c>
      <c r="BA62" s="6">
        <v>3.2759632603935702</v>
      </c>
      <c r="BB62" s="10">
        <v>32.7596326039357</v>
      </c>
      <c r="BD62" s="8">
        <f t="shared" si="3"/>
        <v>5443</v>
      </c>
      <c r="BE62" s="8">
        <f t="shared" si="4"/>
        <v>1175.9005889197599</v>
      </c>
      <c r="BF62" s="8">
        <f t="shared" si="5"/>
        <v>3439.389286778106</v>
      </c>
      <c r="BG62" s="8">
        <f t="shared" si="6"/>
        <v>46.572017022511801</v>
      </c>
      <c r="BH62" s="8">
        <f t="shared" si="7"/>
        <v>178.816745922514</v>
      </c>
      <c r="BI62" s="8">
        <f t="shared" si="8"/>
        <v>21.780109535135701</v>
      </c>
      <c r="BJ62" s="8">
        <f t="shared" si="9"/>
        <v>13000</v>
      </c>
      <c r="BK62" s="8">
        <f t="shared" si="10"/>
        <v>1687.4795349440142</v>
      </c>
      <c r="BL62" s="8">
        <f t="shared" si="11"/>
        <v>3275.9632603935697</v>
      </c>
    </row>
    <row r="63" spans="1:64" x14ac:dyDescent="0.2">
      <c r="A63">
        <v>159</v>
      </c>
      <c r="B63" t="s">
        <v>51</v>
      </c>
      <c r="C63" t="s">
        <v>241</v>
      </c>
      <c r="D63" t="s">
        <v>96</v>
      </c>
      <c r="E63" t="s">
        <v>242</v>
      </c>
      <c r="F63" t="s">
        <v>243</v>
      </c>
      <c r="G63" t="s">
        <v>246</v>
      </c>
      <c r="H63" t="s">
        <v>246</v>
      </c>
      <c r="I63" t="s">
        <v>245</v>
      </c>
      <c r="J63" t="s">
        <v>58</v>
      </c>
      <c r="K63" t="s">
        <v>128</v>
      </c>
      <c r="L63" t="s">
        <v>60</v>
      </c>
      <c r="M63" t="s">
        <v>70</v>
      </c>
      <c r="N63" t="s">
        <v>80</v>
      </c>
      <c r="O63" t="s">
        <v>63</v>
      </c>
      <c r="P63">
        <v>2020</v>
      </c>
      <c r="Q63">
        <v>28</v>
      </c>
      <c r="R63">
        <v>-1.3707959999999999</v>
      </c>
      <c r="S63">
        <v>113.56720300000001</v>
      </c>
      <c r="T63">
        <v>30</v>
      </c>
      <c r="U63" s="12">
        <v>100</v>
      </c>
      <c r="V63" s="5">
        <v>0.39911764705882302</v>
      </c>
      <c r="W63" s="5">
        <v>0.78499450686047101</v>
      </c>
      <c r="X63" s="5">
        <v>0.53</v>
      </c>
      <c r="Y63" s="5">
        <v>0.45</v>
      </c>
      <c r="Z63" s="6">
        <v>0.83349504841440503</v>
      </c>
      <c r="AA63" s="6">
        <v>55.194051448676397</v>
      </c>
      <c r="AB63" s="6">
        <v>29.3871437550143</v>
      </c>
      <c r="AC63" s="6">
        <v>0.217801095351357</v>
      </c>
      <c r="AD63" s="6">
        <v>0.17671398906807501</v>
      </c>
      <c r="AE63" s="6">
        <v>15.0384806545343</v>
      </c>
      <c r="AF63" s="6">
        <v>11.759005889197599</v>
      </c>
      <c r="AG63" s="6">
        <v>4.7031963470319598</v>
      </c>
      <c r="AH63" s="6">
        <v>0.12</v>
      </c>
      <c r="AI63" s="10">
        <v>54.43</v>
      </c>
      <c r="AJ63" s="6">
        <f t="shared" si="1"/>
        <v>24.7393034792509</v>
      </c>
      <c r="AK63" s="6">
        <f t="shared" si="2"/>
        <v>20.036107132218941</v>
      </c>
      <c r="AL63" s="10">
        <v>29.6906965207491</v>
      </c>
      <c r="AM63" s="7">
        <v>2324998</v>
      </c>
      <c r="AN63" s="9">
        <v>53</v>
      </c>
      <c r="AO63" s="6">
        <v>158.24250000000001</v>
      </c>
      <c r="AP63" s="6">
        <v>154.47235747666201</v>
      </c>
      <c r="AQ63" s="6">
        <v>189.9325</v>
      </c>
      <c r="AR63" s="6">
        <v>192.439834240095</v>
      </c>
      <c r="AS63" s="6">
        <v>46.638961261025599</v>
      </c>
      <c r="AT63" s="6">
        <v>0.57248062015503798</v>
      </c>
      <c r="AU63" s="6">
        <v>0.813512551916592</v>
      </c>
      <c r="AV63" s="10">
        <v>0.46572017022511802</v>
      </c>
      <c r="AW63" s="10">
        <v>1.78816745922514</v>
      </c>
      <c r="AX63" s="10">
        <v>6.6494802063259399</v>
      </c>
      <c r="AY63" s="11">
        <v>130</v>
      </c>
      <c r="AZ63" s="10">
        <v>16.874795349440141</v>
      </c>
      <c r="BA63" s="6">
        <v>3.2759632603935702</v>
      </c>
      <c r="BB63" s="10">
        <v>32.7596326039357</v>
      </c>
      <c r="BD63" s="8">
        <f t="shared" si="3"/>
        <v>5443</v>
      </c>
      <c r="BE63" s="8">
        <f t="shared" si="4"/>
        <v>1175.9005889197599</v>
      </c>
      <c r="BF63" s="8">
        <f t="shared" si="5"/>
        <v>3439.389286778106</v>
      </c>
      <c r="BG63" s="8">
        <f t="shared" si="6"/>
        <v>46.572017022511801</v>
      </c>
      <c r="BH63" s="8">
        <f t="shared" si="7"/>
        <v>178.816745922514</v>
      </c>
      <c r="BI63" s="8">
        <f t="shared" si="8"/>
        <v>21.780109535135701</v>
      </c>
      <c r="BJ63" s="8">
        <f t="shared" si="9"/>
        <v>13000</v>
      </c>
      <c r="BK63" s="8">
        <f t="shared" si="10"/>
        <v>1687.4795349440142</v>
      </c>
      <c r="BL63" s="8">
        <f t="shared" si="11"/>
        <v>3275.9632603935697</v>
      </c>
    </row>
    <row r="64" spans="1:64" x14ac:dyDescent="0.2">
      <c r="A64">
        <v>12</v>
      </c>
      <c r="B64" t="s">
        <v>51</v>
      </c>
      <c r="C64" t="s">
        <v>241</v>
      </c>
      <c r="D64" t="s">
        <v>96</v>
      </c>
      <c r="E64" t="s">
        <v>247</v>
      </c>
      <c r="F64" t="s">
        <v>248</v>
      </c>
      <c r="G64" t="s">
        <v>249</v>
      </c>
      <c r="H64" t="s">
        <v>249</v>
      </c>
      <c r="I64" t="s">
        <v>250</v>
      </c>
      <c r="J64" t="s">
        <v>58</v>
      </c>
      <c r="K64" t="s">
        <v>59</v>
      </c>
      <c r="L64" t="s">
        <v>60</v>
      </c>
      <c r="M64" t="s">
        <v>70</v>
      </c>
      <c r="N64" t="s">
        <v>80</v>
      </c>
      <c r="O64" t="s">
        <v>63</v>
      </c>
      <c r="P64">
        <v>2015</v>
      </c>
      <c r="Q64">
        <v>23</v>
      </c>
      <c r="R64">
        <v>-2.8226464999999998</v>
      </c>
      <c r="S64">
        <v>114.2088309</v>
      </c>
      <c r="T64">
        <v>30</v>
      </c>
      <c r="U64" s="12">
        <v>60</v>
      </c>
      <c r="V64" s="5">
        <v>0.33441176470588202</v>
      </c>
      <c r="W64" s="5">
        <v>0.78499450686047101</v>
      </c>
      <c r="X64" s="5">
        <v>0.53</v>
      </c>
      <c r="Y64" s="5">
        <v>0.45</v>
      </c>
      <c r="Z64" s="6">
        <v>0.99479804160761898</v>
      </c>
      <c r="AA64" s="6">
        <v>55.194051448676397</v>
      </c>
      <c r="AB64" s="6">
        <v>34.883543335850199</v>
      </c>
      <c r="AC64" s="6">
        <v>0.217801095351357</v>
      </c>
      <c r="AD64" s="6">
        <v>0.21954350411416801</v>
      </c>
      <c r="AE64" s="6">
        <v>15.0384806545343</v>
      </c>
      <c r="AF64" s="6">
        <v>14.5461983354041</v>
      </c>
      <c r="AG64" s="6">
        <v>5.1712328767123301</v>
      </c>
      <c r="AH64" s="6">
        <v>0.12999999999999901</v>
      </c>
      <c r="AI64" s="10">
        <v>52.03</v>
      </c>
      <c r="AJ64" s="6">
        <f t="shared" si="1"/>
        <v>16.796913160035601</v>
      </c>
      <c r="AK64" s="6">
        <f t="shared" si="2"/>
        <v>11.62568028332327</v>
      </c>
      <c r="AL64" s="10">
        <v>35.2330868399644</v>
      </c>
      <c r="AM64" s="7">
        <v>1765777</v>
      </c>
      <c r="AN64" s="9">
        <v>53</v>
      </c>
      <c r="AO64" s="6">
        <v>158.24250000000001</v>
      </c>
      <c r="AP64" s="6">
        <v>123.903128479035</v>
      </c>
      <c r="AQ64" s="6">
        <v>189.9325</v>
      </c>
      <c r="AR64" s="6">
        <v>155.70619503393999</v>
      </c>
      <c r="AS64" s="6">
        <v>25.135748135765802</v>
      </c>
      <c r="AT64" s="6">
        <v>0.57248062015503798</v>
      </c>
      <c r="AU64" s="6">
        <v>1.22011015068734</v>
      </c>
      <c r="AV64" s="10">
        <v>0.69848941572294598</v>
      </c>
      <c r="AW64" s="10">
        <v>16.894255146352901</v>
      </c>
      <c r="AX64" s="10">
        <v>42.56954754833</v>
      </c>
      <c r="AY64" s="11">
        <v>78</v>
      </c>
      <c r="AZ64" s="10">
        <v>22.087509864903659</v>
      </c>
      <c r="BA64" s="6">
        <v>3.1463379160104199</v>
      </c>
      <c r="BB64" s="10">
        <v>31.4633791601042</v>
      </c>
      <c r="BD64" s="8">
        <f t="shared" si="3"/>
        <v>3121.8</v>
      </c>
      <c r="BE64" s="8">
        <f t="shared" si="4"/>
        <v>872.77190012424603</v>
      </c>
      <c r="BF64" s="8">
        <f t="shared" si="5"/>
        <v>2424.259183000604</v>
      </c>
      <c r="BG64" s="8">
        <f t="shared" si="6"/>
        <v>41.909364943376758</v>
      </c>
      <c r="BH64" s="8">
        <f t="shared" si="7"/>
        <v>1013.6553087811741</v>
      </c>
      <c r="BI64" s="8">
        <f t="shared" si="8"/>
        <v>13.068065721081419</v>
      </c>
      <c r="BJ64" s="8">
        <f t="shared" si="9"/>
        <v>4680</v>
      </c>
      <c r="BK64" s="8">
        <f t="shared" si="10"/>
        <v>1325.2505918942195</v>
      </c>
      <c r="BL64" s="8">
        <f t="shared" si="11"/>
        <v>1887.8027496062521</v>
      </c>
    </row>
    <row r="65" spans="1:64" x14ac:dyDescent="0.2">
      <c r="A65">
        <v>63</v>
      </c>
      <c r="B65" t="s">
        <v>51</v>
      </c>
      <c r="C65" t="s">
        <v>241</v>
      </c>
      <c r="D65" t="s">
        <v>96</v>
      </c>
      <c r="E65" t="s">
        <v>247</v>
      </c>
      <c r="F65" t="s">
        <v>248</v>
      </c>
      <c r="G65" t="s">
        <v>251</v>
      </c>
      <c r="H65" t="s">
        <v>251</v>
      </c>
      <c r="I65" t="s">
        <v>250</v>
      </c>
      <c r="J65" t="s">
        <v>58</v>
      </c>
      <c r="K65" t="s">
        <v>59</v>
      </c>
      <c r="L65" t="s">
        <v>60</v>
      </c>
      <c r="M65" t="s">
        <v>70</v>
      </c>
      <c r="N65" t="s">
        <v>80</v>
      </c>
      <c r="O65" t="s">
        <v>63</v>
      </c>
      <c r="P65">
        <v>2015</v>
      </c>
      <c r="Q65">
        <v>23</v>
      </c>
      <c r="R65">
        <v>-2.8226464999999998</v>
      </c>
      <c r="S65">
        <v>114.2088309</v>
      </c>
      <c r="T65">
        <v>30</v>
      </c>
      <c r="U65" s="12">
        <v>60</v>
      </c>
      <c r="V65" s="5">
        <v>0.33441176470588202</v>
      </c>
      <c r="W65" s="5">
        <v>0.78499450686047101</v>
      </c>
      <c r="X65" s="5">
        <v>0.53</v>
      </c>
      <c r="Y65" s="5">
        <v>0.45</v>
      </c>
      <c r="Z65" s="6">
        <v>0.99479804160761898</v>
      </c>
      <c r="AA65" s="6">
        <v>55.194051448676397</v>
      </c>
      <c r="AB65" s="6">
        <v>34.883543335850199</v>
      </c>
      <c r="AC65" s="6">
        <v>0.217801095351357</v>
      </c>
      <c r="AD65" s="6">
        <v>0.21954350411416801</v>
      </c>
      <c r="AE65" s="6">
        <v>15.0384806545343</v>
      </c>
      <c r="AF65" s="6">
        <v>14.5461983354041</v>
      </c>
      <c r="AG65" s="6">
        <v>5.1712328767123301</v>
      </c>
      <c r="AH65" s="6">
        <v>0.12999999999999901</v>
      </c>
      <c r="AI65" s="10">
        <v>52.03</v>
      </c>
      <c r="AJ65" s="6">
        <f t="shared" si="1"/>
        <v>16.796913160035601</v>
      </c>
      <c r="AK65" s="6">
        <f t="shared" si="2"/>
        <v>11.62568028332327</v>
      </c>
      <c r="AL65" s="10">
        <v>35.2330868399644</v>
      </c>
      <c r="AM65" s="7">
        <v>1765777</v>
      </c>
      <c r="AN65" s="9">
        <v>53</v>
      </c>
      <c r="AO65" s="6">
        <v>158.24250000000001</v>
      </c>
      <c r="AP65" s="6">
        <v>123.903128479035</v>
      </c>
      <c r="AQ65" s="6">
        <v>189.9325</v>
      </c>
      <c r="AR65" s="6">
        <v>155.70619503393999</v>
      </c>
      <c r="AS65" s="6">
        <v>25.135748135765802</v>
      </c>
      <c r="AT65" s="6">
        <v>0.57248062015503798</v>
      </c>
      <c r="AU65" s="6">
        <v>1.22011015068734</v>
      </c>
      <c r="AV65" s="10">
        <v>0.69848941572294598</v>
      </c>
      <c r="AW65" s="10">
        <v>16.894255146352901</v>
      </c>
      <c r="AX65" s="10">
        <v>42.56954754833</v>
      </c>
      <c r="AY65" s="11">
        <v>78</v>
      </c>
      <c r="AZ65" s="10">
        <v>22.087509864903659</v>
      </c>
      <c r="BA65" s="6">
        <v>3.1463379160104199</v>
      </c>
      <c r="BB65" s="10">
        <v>31.4633791601042</v>
      </c>
      <c r="BD65" s="8">
        <f t="shared" si="3"/>
        <v>3121.8</v>
      </c>
      <c r="BE65" s="8">
        <f t="shared" si="4"/>
        <v>872.77190012424603</v>
      </c>
      <c r="BF65" s="8">
        <f t="shared" si="5"/>
        <v>2424.259183000604</v>
      </c>
      <c r="BG65" s="8">
        <f t="shared" si="6"/>
        <v>41.909364943376758</v>
      </c>
      <c r="BH65" s="8">
        <f t="shared" si="7"/>
        <v>1013.6553087811741</v>
      </c>
      <c r="BI65" s="8">
        <f t="shared" si="8"/>
        <v>13.068065721081419</v>
      </c>
      <c r="BJ65" s="8">
        <f t="shared" si="9"/>
        <v>4680</v>
      </c>
      <c r="BK65" s="8">
        <f t="shared" si="10"/>
        <v>1325.2505918942195</v>
      </c>
      <c r="BL65" s="8">
        <f t="shared" si="11"/>
        <v>1887.8027496062521</v>
      </c>
    </row>
    <row r="66" spans="1:64" x14ac:dyDescent="0.2">
      <c r="A66">
        <v>196</v>
      </c>
      <c r="B66" t="s">
        <v>51</v>
      </c>
      <c r="C66" t="s">
        <v>209</v>
      </c>
      <c r="D66" t="s">
        <v>96</v>
      </c>
      <c r="E66" t="s">
        <v>252</v>
      </c>
      <c r="F66" t="s">
        <v>253</v>
      </c>
      <c r="G66" t="s">
        <v>254</v>
      </c>
      <c r="H66" t="s">
        <v>254</v>
      </c>
      <c r="I66" t="s">
        <v>255</v>
      </c>
      <c r="J66" t="s">
        <v>58</v>
      </c>
      <c r="K66" t="s">
        <v>128</v>
      </c>
      <c r="L66" t="s">
        <v>60</v>
      </c>
      <c r="M66" t="s">
        <v>70</v>
      </c>
      <c r="N66" t="s">
        <v>71</v>
      </c>
      <c r="O66" t="s">
        <v>63</v>
      </c>
      <c r="P66">
        <v>2019</v>
      </c>
      <c r="Q66">
        <v>27</v>
      </c>
      <c r="R66">
        <v>5.5178499999999998E-2</v>
      </c>
      <c r="S66">
        <v>117.49458869999999</v>
      </c>
      <c r="T66">
        <v>30</v>
      </c>
      <c r="U66" s="12">
        <v>100</v>
      </c>
      <c r="V66" s="5">
        <v>0.35403846153846102</v>
      </c>
      <c r="W66" s="5">
        <v>0.78499450686047101</v>
      </c>
      <c r="X66" s="5">
        <v>0.52</v>
      </c>
      <c r="Y66" s="5">
        <v>0.45</v>
      </c>
      <c r="Z66" s="6">
        <v>0.91213793247974995</v>
      </c>
      <c r="AA66" s="6">
        <v>55.194051448676397</v>
      </c>
      <c r="AB66" s="6">
        <v>32.988179540756803</v>
      </c>
      <c r="AC66" s="6">
        <v>0.217801095351357</v>
      </c>
      <c r="AD66" s="6">
        <v>0.18822360370765601</v>
      </c>
      <c r="AE66" s="6">
        <v>15.0384806545343</v>
      </c>
      <c r="AF66" s="6">
        <v>12.598521540422601</v>
      </c>
      <c r="AG66" s="6">
        <v>5.1712328767123301</v>
      </c>
      <c r="AH66" s="6">
        <v>0.12999999999999901</v>
      </c>
      <c r="AI66" s="10">
        <v>57.8</v>
      </c>
      <c r="AJ66" s="6">
        <f t="shared" si="1"/>
        <v>24.481531239913295</v>
      </c>
      <c r="AK66" s="6">
        <f t="shared" si="2"/>
        <v>19.310298363200964</v>
      </c>
      <c r="AL66" s="10">
        <v>33.318468760086702</v>
      </c>
      <c r="AM66" s="7">
        <v>2203790</v>
      </c>
      <c r="AN66" s="9">
        <v>53</v>
      </c>
      <c r="AO66" s="6">
        <v>158.24250000000001</v>
      </c>
      <c r="AP66" s="6">
        <v>137.12019288819701</v>
      </c>
      <c r="AQ66" s="6">
        <v>189.9325</v>
      </c>
      <c r="AR66" s="6">
        <v>171.82649368668001</v>
      </c>
      <c r="AS66" s="6">
        <v>32.634995891866502</v>
      </c>
      <c r="AT66" s="6">
        <v>0.52</v>
      </c>
      <c r="AU66" s="6">
        <v>1.2255286809491599</v>
      </c>
      <c r="AV66" s="10">
        <v>0.63727491409356596</v>
      </c>
      <c r="AW66" s="10">
        <v>1.3177068084390799</v>
      </c>
      <c r="AX66" s="10">
        <v>6.8147632778254499</v>
      </c>
      <c r="AY66" s="11">
        <v>130</v>
      </c>
      <c r="AZ66" s="10">
        <v>16.596270323049978</v>
      </c>
      <c r="BA66" s="6">
        <v>4.6201027222254902</v>
      </c>
      <c r="BB66" s="10">
        <v>46.201027222254901</v>
      </c>
      <c r="BD66" s="8">
        <f t="shared" si="3"/>
        <v>5780</v>
      </c>
      <c r="BE66" s="8">
        <f t="shared" si="4"/>
        <v>1259.8521540422601</v>
      </c>
      <c r="BF66" s="8">
        <f t="shared" si="5"/>
        <v>3848.9701636799032</v>
      </c>
      <c r="BG66" s="8">
        <f t="shared" si="6"/>
        <v>63.727491409356595</v>
      </c>
      <c r="BH66" s="8">
        <f t="shared" si="7"/>
        <v>131.770680843908</v>
      </c>
      <c r="BI66" s="8">
        <f t="shared" si="8"/>
        <v>21.780109535135701</v>
      </c>
      <c r="BJ66" s="8">
        <f t="shared" si="9"/>
        <v>13000</v>
      </c>
      <c r="BK66" s="8">
        <f t="shared" si="10"/>
        <v>1659.6270323049978</v>
      </c>
      <c r="BL66" s="8">
        <f t="shared" si="11"/>
        <v>4620.1027222254897</v>
      </c>
    </row>
    <row r="67" spans="1:64" x14ac:dyDescent="0.2">
      <c r="A67">
        <v>197</v>
      </c>
      <c r="B67" t="s">
        <v>51</v>
      </c>
      <c r="C67" t="s">
        <v>209</v>
      </c>
      <c r="D67" t="s">
        <v>96</v>
      </c>
      <c r="E67" t="s">
        <v>252</v>
      </c>
      <c r="F67" t="s">
        <v>253</v>
      </c>
      <c r="G67" t="s">
        <v>256</v>
      </c>
      <c r="H67" t="s">
        <v>256</v>
      </c>
      <c r="I67" t="s">
        <v>255</v>
      </c>
      <c r="J67" t="s">
        <v>58</v>
      </c>
      <c r="K67" t="s">
        <v>128</v>
      </c>
      <c r="L67" t="s">
        <v>60</v>
      </c>
      <c r="M67" t="s">
        <v>70</v>
      </c>
      <c r="N67" t="s">
        <v>71</v>
      </c>
      <c r="O67" t="s">
        <v>63</v>
      </c>
      <c r="P67">
        <v>2020</v>
      </c>
      <c r="Q67">
        <v>23</v>
      </c>
      <c r="R67">
        <v>5.5178499999999998E-2</v>
      </c>
      <c r="S67">
        <v>117.49458869999999</v>
      </c>
      <c r="T67">
        <v>25</v>
      </c>
      <c r="U67" s="12">
        <v>100</v>
      </c>
      <c r="V67" s="5">
        <v>0.355961538461538</v>
      </c>
      <c r="W67" s="5">
        <v>0.78499450686047101</v>
      </c>
      <c r="X67" s="5">
        <v>0.52</v>
      </c>
      <c r="Y67" s="5">
        <v>0.45</v>
      </c>
      <c r="Z67" s="6">
        <v>0.90720976027617495</v>
      </c>
      <c r="AA67" s="6">
        <v>55.194051448676397</v>
      </c>
      <c r="AB67" s="6">
        <v>32.8153386554986</v>
      </c>
      <c r="AC67" s="6">
        <v>0.217801095351357</v>
      </c>
      <c r="AD67" s="6">
        <v>0.18617882143974401</v>
      </c>
      <c r="AE67" s="6">
        <v>15.0384806545343</v>
      </c>
      <c r="AF67" s="6">
        <v>12.4627640438502</v>
      </c>
      <c r="AG67" s="6">
        <v>5.1712328767123301</v>
      </c>
      <c r="AH67" s="6">
        <v>0.12999999999999901</v>
      </c>
      <c r="AI67" s="10">
        <v>57.8</v>
      </c>
      <c r="AJ67" s="6">
        <f t="shared" ref="AJ67:AJ130" si="12">AI67-AL67</f>
        <v>24.6554630250589</v>
      </c>
      <c r="AK67" s="6">
        <f t="shared" ref="AK67:AK130" si="13">AI67-AL67-AG67</f>
        <v>19.484230148346569</v>
      </c>
      <c r="AL67" s="10">
        <v>33.144536974941097</v>
      </c>
      <c r="AM67" s="7">
        <v>2324998</v>
      </c>
      <c r="AN67" s="9">
        <v>53</v>
      </c>
      <c r="AO67" s="6">
        <v>158.24250000000001</v>
      </c>
      <c r="AP67" s="6">
        <v>138.055698530299</v>
      </c>
      <c r="AQ67" s="6">
        <v>189.9325</v>
      </c>
      <c r="AR67" s="6">
        <v>172.95072194643501</v>
      </c>
      <c r="AS67" s="6">
        <v>33.279120702596003</v>
      </c>
      <c r="AT67" s="6">
        <v>0.52</v>
      </c>
      <c r="AU67" s="6">
        <v>1.2255286809491599</v>
      </c>
      <c r="AV67" s="10">
        <v>0.63727491409356596</v>
      </c>
      <c r="AW67" s="10">
        <v>6.2668269126916201</v>
      </c>
      <c r="AX67" s="10">
        <v>28.9270881451191</v>
      </c>
      <c r="AY67" s="11">
        <v>130</v>
      </c>
      <c r="AZ67" s="10">
        <v>17.352761945503104</v>
      </c>
      <c r="BA67" s="6">
        <v>3.8576453599442</v>
      </c>
      <c r="BB67" s="10">
        <v>38.576453599441997</v>
      </c>
      <c r="BD67" s="8">
        <f t="shared" si="3"/>
        <v>5780</v>
      </c>
      <c r="BE67" s="8">
        <f t="shared" si="4"/>
        <v>1246.27640438502</v>
      </c>
      <c r="BF67" s="8">
        <f t="shared" si="5"/>
        <v>3831.5769851653426</v>
      </c>
      <c r="BG67" s="8">
        <f t="shared" si="6"/>
        <v>63.727491409356595</v>
      </c>
      <c r="BH67" s="8">
        <f t="shared" si="7"/>
        <v>626.68269126916198</v>
      </c>
      <c r="BI67" s="8">
        <f t="shared" si="8"/>
        <v>21.780109535135701</v>
      </c>
      <c r="BJ67" s="8">
        <f t="shared" si="9"/>
        <v>13000</v>
      </c>
      <c r="BK67" s="8">
        <f t="shared" si="10"/>
        <v>1735.2761945503105</v>
      </c>
      <c r="BL67" s="8">
        <f t="shared" si="11"/>
        <v>3857.6453599441998</v>
      </c>
    </row>
    <row r="68" spans="1:64" x14ac:dyDescent="0.2">
      <c r="A68">
        <v>100</v>
      </c>
      <c r="B68" t="s">
        <v>51</v>
      </c>
      <c r="C68" t="s">
        <v>209</v>
      </c>
      <c r="D68" t="s">
        <v>96</v>
      </c>
      <c r="E68" t="s">
        <v>257</v>
      </c>
      <c r="F68" t="s">
        <v>258</v>
      </c>
      <c r="G68" t="s">
        <v>259</v>
      </c>
      <c r="H68" t="s">
        <v>259</v>
      </c>
      <c r="I68" t="s">
        <v>260</v>
      </c>
      <c r="J68" t="s">
        <v>58</v>
      </c>
      <c r="K68" t="s">
        <v>59</v>
      </c>
      <c r="L68" t="s">
        <v>60</v>
      </c>
      <c r="M68" t="s">
        <v>70</v>
      </c>
      <c r="N68" t="s">
        <v>80</v>
      </c>
      <c r="O68" t="s">
        <v>63</v>
      </c>
      <c r="P68">
        <v>2017</v>
      </c>
      <c r="Q68">
        <v>25</v>
      </c>
      <c r="R68">
        <v>-1.1703600000000001</v>
      </c>
      <c r="S68">
        <v>116.78872</v>
      </c>
      <c r="T68">
        <v>30</v>
      </c>
      <c r="U68" s="12">
        <v>110</v>
      </c>
      <c r="V68" s="5">
        <v>0.34029411764705803</v>
      </c>
      <c r="W68" s="5">
        <v>0.78499450686047101</v>
      </c>
      <c r="X68" s="5">
        <v>0.52</v>
      </c>
      <c r="Y68" s="5">
        <v>0.45</v>
      </c>
      <c r="Z68" s="6">
        <v>0.97759863798001201</v>
      </c>
      <c r="AA68" s="6">
        <v>55.194051448676397</v>
      </c>
      <c r="AB68" s="6">
        <v>34.297358693902702</v>
      </c>
      <c r="AC68" s="6">
        <v>0.217801095351357</v>
      </c>
      <c r="AD68" s="6">
        <v>0.211921050292187</v>
      </c>
      <c r="AE68" s="6">
        <v>15.0384806545343</v>
      </c>
      <c r="AF68" s="6">
        <v>14.047607393483601</v>
      </c>
      <c r="AG68" s="6">
        <v>5.1712328767123301</v>
      </c>
      <c r="AH68" s="6">
        <v>0.12999999999999901</v>
      </c>
      <c r="AI68" s="10">
        <f>43.36*1.3</f>
        <v>56.368000000000002</v>
      </c>
      <c r="AJ68" s="6">
        <f t="shared" si="12"/>
        <v>21.724942696976399</v>
      </c>
      <c r="AK68" s="6">
        <f t="shared" si="13"/>
        <v>16.553709820264068</v>
      </c>
      <c r="AL68" s="10">
        <v>34.643057303023603</v>
      </c>
      <c r="AM68" s="7">
        <v>1980000</v>
      </c>
      <c r="AN68" s="9">
        <v>53</v>
      </c>
      <c r="AO68" s="6">
        <v>158.24250000000001</v>
      </c>
      <c r="AP68" s="6">
        <v>126.681058525523</v>
      </c>
      <c r="AQ68" s="6">
        <v>189.9325</v>
      </c>
      <c r="AR68" s="6">
        <v>159.044526008476</v>
      </c>
      <c r="AS68" s="6">
        <v>26.865956888555498</v>
      </c>
      <c r="AT68" s="6">
        <v>0.57248062015503798</v>
      </c>
      <c r="AU68" s="6">
        <v>1.2238527118478699</v>
      </c>
      <c r="AV68" s="10">
        <v>0.700631959457097</v>
      </c>
      <c r="AW68" s="10">
        <v>1.5408921853628501</v>
      </c>
      <c r="AX68" s="10">
        <v>6.2409353862775498</v>
      </c>
      <c r="AY68" s="11">
        <v>143</v>
      </c>
      <c r="AZ68" s="10">
        <v>17.393986491814953</v>
      </c>
      <c r="BA68" s="6">
        <v>5.94440388197029</v>
      </c>
      <c r="BB68" s="10">
        <v>59.444038819702897</v>
      </c>
      <c r="BD68" s="8">
        <f t="shared" ref="BD68:BD131" si="14">AI68*$U68</f>
        <v>6200.4800000000005</v>
      </c>
      <c r="BE68" s="8">
        <f t="shared" ref="BE68:BE131" si="15">AF68*$U68</f>
        <v>1545.2368132831962</v>
      </c>
      <c r="BF68" s="8">
        <f t="shared" ref="BF68:BF131" si="16">(AL68+AG68)*$U68</f>
        <v>4379.5719197709532</v>
      </c>
      <c r="BG68" s="8">
        <f t="shared" ref="BG68:BG131" si="17">AV68*$U68</f>
        <v>77.069515540280676</v>
      </c>
      <c r="BH68" s="8">
        <f t="shared" ref="BH68:BH131" si="18">AW68*$U68</f>
        <v>169.49814038991352</v>
      </c>
      <c r="BI68" s="8">
        <f t="shared" ref="BI68:BI131" si="19">AC68*$U68</f>
        <v>23.958120488649271</v>
      </c>
      <c r="BJ68" s="8">
        <f t="shared" ref="BJ68:BJ131" si="20">AY68*$U68</f>
        <v>15730</v>
      </c>
      <c r="BK68" s="8">
        <f t="shared" ref="BK68:BK131" si="21">AZ68*$U68</f>
        <v>1913.338514099645</v>
      </c>
      <c r="BL68" s="8">
        <f t="shared" ref="BL68:BL131" si="22">BB68*$U68</f>
        <v>6538.8442701673184</v>
      </c>
    </row>
    <row r="69" spans="1:64" x14ac:dyDescent="0.2">
      <c r="A69">
        <v>184</v>
      </c>
      <c r="B69" t="s">
        <v>51</v>
      </c>
      <c r="C69" t="s">
        <v>209</v>
      </c>
      <c r="D69" t="s">
        <v>96</v>
      </c>
      <c r="E69" t="s">
        <v>257</v>
      </c>
      <c r="F69" t="s">
        <v>258</v>
      </c>
      <c r="G69" t="s">
        <v>261</v>
      </c>
      <c r="H69" t="s">
        <v>261</v>
      </c>
      <c r="I69" t="s">
        <v>260</v>
      </c>
      <c r="J69" t="s">
        <v>58</v>
      </c>
      <c r="K69" t="s">
        <v>59</v>
      </c>
      <c r="L69" t="s">
        <v>60</v>
      </c>
      <c r="M69" t="s">
        <v>70</v>
      </c>
      <c r="N69" t="s">
        <v>80</v>
      </c>
      <c r="O69" t="s">
        <v>63</v>
      </c>
      <c r="P69">
        <v>2017</v>
      </c>
      <c r="Q69">
        <v>25</v>
      </c>
      <c r="R69">
        <v>-1.1703600000000001</v>
      </c>
      <c r="S69">
        <v>116.78872</v>
      </c>
      <c r="T69">
        <v>30</v>
      </c>
      <c r="U69" s="12">
        <v>110</v>
      </c>
      <c r="V69" s="5">
        <v>0.34029411764705803</v>
      </c>
      <c r="W69" s="5">
        <v>0.78499450686047101</v>
      </c>
      <c r="X69" s="5">
        <v>0.52</v>
      </c>
      <c r="Y69" s="5">
        <v>0.45</v>
      </c>
      <c r="Z69" s="6">
        <v>0.97759863798001201</v>
      </c>
      <c r="AA69" s="6">
        <v>55.194051448676397</v>
      </c>
      <c r="AB69" s="6">
        <v>34.297358693902702</v>
      </c>
      <c r="AC69" s="6">
        <v>0.217801095351357</v>
      </c>
      <c r="AD69" s="6">
        <v>0.211921050292187</v>
      </c>
      <c r="AE69" s="6">
        <v>15.0384806545343</v>
      </c>
      <c r="AF69" s="6">
        <v>14.047607393483601</v>
      </c>
      <c r="AG69" s="6">
        <v>5.1712328767123301</v>
      </c>
      <c r="AH69" s="6">
        <v>0.12999999999999901</v>
      </c>
      <c r="AI69" s="10">
        <f>43.36*1.3</f>
        <v>56.368000000000002</v>
      </c>
      <c r="AJ69" s="6">
        <f t="shared" si="12"/>
        <v>21.724942696976399</v>
      </c>
      <c r="AK69" s="6">
        <f t="shared" si="13"/>
        <v>16.553709820264068</v>
      </c>
      <c r="AL69" s="10">
        <v>34.643057303023603</v>
      </c>
      <c r="AM69" s="7">
        <v>1980000</v>
      </c>
      <c r="AN69" s="9">
        <v>53</v>
      </c>
      <c r="AO69" s="6">
        <v>158.24250000000001</v>
      </c>
      <c r="AP69" s="6">
        <v>126.681058525523</v>
      </c>
      <c r="AQ69" s="6">
        <v>189.9325</v>
      </c>
      <c r="AR69" s="6">
        <v>159.044526008476</v>
      </c>
      <c r="AS69" s="6">
        <v>26.865956888555498</v>
      </c>
      <c r="AT69" s="6">
        <v>0.57248062015503798</v>
      </c>
      <c r="AU69" s="6">
        <v>1.2238527118478699</v>
      </c>
      <c r="AV69" s="10">
        <v>0.700631959457097</v>
      </c>
      <c r="AW69" s="10">
        <v>1.5408921853628501</v>
      </c>
      <c r="AX69" s="10">
        <v>6.2409353862775498</v>
      </c>
      <c r="AY69" s="11">
        <v>143</v>
      </c>
      <c r="AZ69" s="10">
        <v>17.393986491814953</v>
      </c>
      <c r="BA69" s="6">
        <v>5.94440388197029</v>
      </c>
      <c r="BB69" s="10">
        <v>59.444038819702897</v>
      </c>
      <c r="BD69" s="8">
        <f t="shared" si="14"/>
        <v>6200.4800000000005</v>
      </c>
      <c r="BE69" s="8">
        <f t="shared" si="15"/>
        <v>1545.2368132831962</v>
      </c>
      <c r="BF69" s="8">
        <f t="shared" si="16"/>
        <v>4379.5719197709532</v>
      </c>
      <c r="BG69" s="8">
        <f t="shared" si="17"/>
        <v>77.069515540280676</v>
      </c>
      <c r="BH69" s="8">
        <f t="shared" si="18"/>
        <v>169.49814038991352</v>
      </c>
      <c r="BI69" s="8">
        <f t="shared" si="19"/>
        <v>23.958120488649271</v>
      </c>
      <c r="BJ69" s="8">
        <f t="shared" si="20"/>
        <v>15730</v>
      </c>
      <c r="BK69" s="8">
        <f t="shared" si="21"/>
        <v>1913.338514099645</v>
      </c>
      <c r="BL69" s="8">
        <f t="shared" si="22"/>
        <v>6538.8442701673184</v>
      </c>
    </row>
    <row r="70" spans="1:64" x14ac:dyDescent="0.2">
      <c r="A70">
        <v>50</v>
      </c>
      <c r="B70" t="s">
        <v>51</v>
      </c>
      <c r="C70" t="s">
        <v>241</v>
      </c>
      <c r="D70" t="s">
        <v>96</v>
      </c>
      <c r="E70" t="s">
        <v>262</v>
      </c>
      <c r="F70" t="s">
        <v>263</v>
      </c>
      <c r="G70" t="s">
        <v>264</v>
      </c>
      <c r="H70" t="s">
        <v>264</v>
      </c>
      <c r="I70" t="s">
        <v>265</v>
      </c>
      <c r="J70" t="s">
        <v>58</v>
      </c>
      <c r="K70" t="s">
        <v>128</v>
      </c>
      <c r="L70" t="s">
        <v>60</v>
      </c>
      <c r="M70" t="s">
        <v>70</v>
      </c>
      <c r="N70" t="s">
        <v>71</v>
      </c>
      <c r="O70" t="s">
        <v>63</v>
      </c>
      <c r="P70">
        <v>2020</v>
      </c>
      <c r="Q70">
        <v>28</v>
      </c>
      <c r="R70">
        <v>-0.36501044300000002</v>
      </c>
      <c r="S70">
        <v>117.0650466</v>
      </c>
      <c r="T70">
        <v>30</v>
      </c>
      <c r="U70" s="12">
        <v>100</v>
      </c>
      <c r="V70" s="5">
        <v>0.355961538461538</v>
      </c>
      <c r="W70" s="5">
        <v>0.78499450686047101</v>
      </c>
      <c r="X70" s="5">
        <v>0.53</v>
      </c>
      <c r="Y70" s="5">
        <v>0.45</v>
      </c>
      <c r="Z70" s="6">
        <v>0.90720976027617495</v>
      </c>
      <c r="AA70" s="6">
        <v>55.194051448676397</v>
      </c>
      <c r="AB70" s="6">
        <v>32.8153386554986</v>
      </c>
      <c r="AC70" s="6">
        <v>0.217801095351357</v>
      </c>
      <c r="AD70" s="6">
        <v>0.18617882143974401</v>
      </c>
      <c r="AE70" s="6">
        <v>15.0384806545343</v>
      </c>
      <c r="AF70" s="6">
        <v>12.4627640438502</v>
      </c>
      <c r="AG70" s="6">
        <v>5.1712328767123301</v>
      </c>
      <c r="AH70" s="6">
        <v>0.12999999999999901</v>
      </c>
      <c r="AI70" s="10">
        <v>54.43</v>
      </c>
      <c r="AJ70" s="6">
        <f t="shared" si="12"/>
        <v>21.285463025058903</v>
      </c>
      <c r="AK70" s="6">
        <f t="shared" si="13"/>
        <v>16.114230148346572</v>
      </c>
      <c r="AL70" s="10">
        <v>33.144536974941097</v>
      </c>
      <c r="AM70" s="7">
        <v>2324998</v>
      </c>
      <c r="AN70" s="9">
        <v>53</v>
      </c>
      <c r="AO70" s="6">
        <v>158.24250000000001</v>
      </c>
      <c r="AP70" s="6">
        <v>138.055698530299</v>
      </c>
      <c r="AQ70" s="6">
        <v>189.9325</v>
      </c>
      <c r="AR70" s="6">
        <v>172.95072194643501</v>
      </c>
      <c r="AS70" s="6">
        <v>33.279120702596003</v>
      </c>
      <c r="AT70" s="6">
        <v>0.52</v>
      </c>
      <c r="AU70" s="6">
        <v>1.6320322497629101</v>
      </c>
      <c r="AV70" s="10">
        <v>0.84865676987671701</v>
      </c>
      <c r="AW70" s="10">
        <v>1.45233764219951</v>
      </c>
      <c r="AX70" s="10">
        <v>6.70812621330297</v>
      </c>
      <c r="AY70" s="11">
        <v>130</v>
      </c>
      <c r="AZ70" s="10">
        <v>20.981778486659167</v>
      </c>
      <c r="BA70" s="6">
        <v>4.6962639164538098</v>
      </c>
      <c r="BB70" s="10">
        <v>46.962639164538103</v>
      </c>
      <c r="BD70" s="8">
        <f t="shared" si="14"/>
        <v>5443</v>
      </c>
      <c r="BE70" s="8">
        <f t="shared" si="15"/>
        <v>1246.27640438502</v>
      </c>
      <c r="BF70" s="8">
        <f t="shared" si="16"/>
        <v>3831.5769851653426</v>
      </c>
      <c r="BG70" s="8">
        <f t="shared" si="17"/>
        <v>84.865676987671705</v>
      </c>
      <c r="BH70" s="8">
        <f t="shared" si="18"/>
        <v>145.23376421995101</v>
      </c>
      <c r="BI70" s="8">
        <f t="shared" si="19"/>
        <v>21.780109535135701</v>
      </c>
      <c r="BJ70" s="8">
        <f t="shared" si="20"/>
        <v>13000</v>
      </c>
      <c r="BK70" s="8">
        <f t="shared" si="21"/>
        <v>2098.1778486659168</v>
      </c>
      <c r="BL70" s="8">
        <f t="shared" si="22"/>
        <v>4696.2639164538105</v>
      </c>
    </row>
    <row r="71" spans="1:64" x14ac:dyDescent="0.2">
      <c r="A71">
        <v>87</v>
      </c>
      <c r="B71" t="s">
        <v>51</v>
      </c>
      <c r="C71" t="s">
        <v>241</v>
      </c>
      <c r="D71" t="s">
        <v>96</v>
      </c>
      <c r="E71" t="s">
        <v>262</v>
      </c>
      <c r="F71" t="s">
        <v>263</v>
      </c>
      <c r="G71" t="s">
        <v>266</v>
      </c>
      <c r="H71" t="s">
        <v>266</v>
      </c>
      <c r="I71" t="s">
        <v>265</v>
      </c>
      <c r="J71" t="s">
        <v>58</v>
      </c>
      <c r="K71" t="s">
        <v>128</v>
      </c>
      <c r="L71" t="s">
        <v>60</v>
      </c>
      <c r="M71" t="s">
        <v>70</v>
      </c>
      <c r="N71" t="s">
        <v>71</v>
      </c>
      <c r="O71" t="s">
        <v>63</v>
      </c>
      <c r="P71">
        <v>2020</v>
      </c>
      <c r="Q71">
        <v>28</v>
      </c>
      <c r="R71">
        <v>-0.36501044300000002</v>
      </c>
      <c r="S71">
        <v>117.0650466</v>
      </c>
      <c r="T71">
        <v>30</v>
      </c>
      <c r="U71" s="12">
        <v>100</v>
      </c>
      <c r="V71" s="5">
        <v>0.355961538461538</v>
      </c>
      <c r="W71" s="5">
        <v>0.78499450686047101</v>
      </c>
      <c r="X71" s="5">
        <v>0.53</v>
      </c>
      <c r="Y71" s="5">
        <v>0.45</v>
      </c>
      <c r="Z71" s="6">
        <v>0.90720976027617495</v>
      </c>
      <c r="AA71" s="6">
        <v>55.194051448676397</v>
      </c>
      <c r="AB71" s="6">
        <v>32.8153386554986</v>
      </c>
      <c r="AC71" s="6">
        <v>0.217801095351357</v>
      </c>
      <c r="AD71" s="6">
        <v>0.18617882143974401</v>
      </c>
      <c r="AE71" s="6">
        <v>15.0384806545343</v>
      </c>
      <c r="AF71" s="6">
        <v>12.4627640438502</v>
      </c>
      <c r="AG71" s="6">
        <v>5.1712328767123301</v>
      </c>
      <c r="AH71" s="6">
        <v>0.12999999999999901</v>
      </c>
      <c r="AI71" s="10">
        <v>54.43</v>
      </c>
      <c r="AJ71" s="6">
        <f t="shared" si="12"/>
        <v>21.285463025058903</v>
      </c>
      <c r="AK71" s="6">
        <f t="shared" si="13"/>
        <v>16.114230148346572</v>
      </c>
      <c r="AL71" s="10">
        <v>33.144536974941097</v>
      </c>
      <c r="AM71" s="7">
        <v>2324998</v>
      </c>
      <c r="AN71" s="9">
        <v>53</v>
      </c>
      <c r="AO71" s="6">
        <v>158.24250000000001</v>
      </c>
      <c r="AP71" s="6">
        <v>138.055698530299</v>
      </c>
      <c r="AQ71" s="6">
        <v>189.9325</v>
      </c>
      <c r="AR71" s="6">
        <v>172.95072194643501</v>
      </c>
      <c r="AS71" s="6">
        <v>33.279120702596003</v>
      </c>
      <c r="AT71" s="6">
        <v>0.52</v>
      </c>
      <c r="AU71" s="6">
        <v>1.6320322497629101</v>
      </c>
      <c r="AV71" s="10">
        <v>0.84865676987671701</v>
      </c>
      <c r="AW71" s="10">
        <v>7.2069426773913303</v>
      </c>
      <c r="AX71" s="10">
        <v>28.877774416308299</v>
      </c>
      <c r="AY71" s="11">
        <v>130</v>
      </c>
      <c r="AZ71" s="10">
        <v>20.981778486659167</v>
      </c>
      <c r="BA71" s="6">
        <v>4.6962639164538098</v>
      </c>
      <c r="BB71" s="10">
        <v>46.962639164538103</v>
      </c>
      <c r="BD71" s="8">
        <f t="shared" si="14"/>
        <v>5443</v>
      </c>
      <c r="BE71" s="8">
        <f t="shared" si="15"/>
        <v>1246.27640438502</v>
      </c>
      <c r="BF71" s="8">
        <f t="shared" si="16"/>
        <v>3831.5769851653426</v>
      </c>
      <c r="BG71" s="8">
        <f t="shared" si="17"/>
        <v>84.865676987671705</v>
      </c>
      <c r="BH71" s="8">
        <f t="shared" si="18"/>
        <v>720.69426773913301</v>
      </c>
      <c r="BI71" s="8">
        <f t="shared" si="19"/>
        <v>21.780109535135701</v>
      </c>
      <c r="BJ71" s="8">
        <f t="shared" si="20"/>
        <v>13000</v>
      </c>
      <c r="BK71" s="8">
        <f t="shared" si="21"/>
        <v>2098.1778486659168</v>
      </c>
      <c r="BL71" s="8">
        <f t="shared" si="22"/>
        <v>4696.2639164538105</v>
      </c>
    </row>
    <row r="72" spans="1:64" x14ac:dyDescent="0.2">
      <c r="A72">
        <v>52</v>
      </c>
      <c r="B72" t="s">
        <v>51</v>
      </c>
      <c r="C72" t="s">
        <v>103</v>
      </c>
      <c r="D72" t="s">
        <v>88</v>
      </c>
      <c r="E72" t="s">
        <v>383</v>
      </c>
      <c r="F72" t="s">
        <v>268</v>
      </c>
      <c r="G72" t="s">
        <v>269</v>
      </c>
      <c r="H72" t="s">
        <v>269</v>
      </c>
      <c r="I72" t="s">
        <v>270</v>
      </c>
      <c r="J72" t="s">
        <v>58</v>
      </c>
      <c r="K72" t="s">
        <v>59</v>
      </c>
      <c r="L72" t="s">
        <v>60</v>
      </c>
      <c r="M72" t="s">
        <v>70</v>
      </c>
      <c r="N72" t="s">
        <v>80</v>
      </c>
      <c r="O72" t="s">
        <v>63</v>
      </c>
      <c r="P72">
        <v>2015</v>
      </c>
      <c r="Q72">
        <v>23</v>
      </c>
      <c r="R72">
        <v>-3.75149</v>
      </c>
      <c r="S72">
        <v>103.64809</v>
      </c>
      <c r="T72">
        <v>30</v>
      </c>
      <c r="U72" s="12">
        <v>135</v>
      </c>
      <c r="V72" s="5">
        <v>0.33441176470588202</v>
      </c>
      <c r="W72" s="5">
        <v>0.58669322733791496</v>
      </c>
      <c r="X72" s="5">
        <v>1.44</v>
      </c>
      <c r="Y72" s="5">
        <v>0.35</v>
      </c>
      <c r="Z72" s="6">
        <v>0.99479804160761898</v>
      </c>
      <c r="AA72" s="6">
        <v>55.194051448676397</v>
      </c>
      <c r="AB72" s="6">
        <v>34.883543335850199</v>
      </c>
      <c r="AC72" s="6">
        <v>0.217801095351357</v>
      </c>
      <c r="AD72" s="6">
        <v>0.21954350411416801</v>
      </c>
      <c r="AE72" s="6">
        <v>15.0384806545343</v>
      </c>
      <c r="AF72" s="6">
        <v>14.5461983354041</v>
      </c>
      <c r="AG72" s="6">
        <v>5.1712328767123301</v>
      </c>
      <c r="AH72" s="6">
        <v>0.12999999999999901</v>
      </c>
      <c r="AI72" s="10">
        <v>50</v>
      </c>
      <c r="AJ72" s="6">
        <f t="shared" si="12"/>
        <v>14.7669131600356</v>
      </c>
      <c r="AK72" s="6">
        <f t="shared" si="13"/>
        <v>9.5956802833232686</v>
      </c>
      <c r="AL72" s="10">
        <v>35.2330868399644</v>
      </c>
      <c r="AM72" s="7">
        <v>1707653.784</v>
      </c>
      <c r="AN72" s="9">
        <v>53</v>
      </c>
      <c r="AO72" s="6">
        <v>158.24250000000001</v>
      </c>
      <c r="AP72" s="6">
        <v>123.903128479035</v>
      </c>
      <c r="AQ72" s="6">
        <v>189.9325</v>
      </c>
      <c r="AR72" s="6">
        <v>155.70619503393999</v>
      </c>
      <c r="AS72" s="6">
        <v>25.135748135765802</v>
      </c>
      <c r="AT72" s="6">
        <v>0.57248062015503798</v>
      </c>
      <c r="AU72" s="6">
        <v>1.30668398106015</v>
      </c>
      <c r="AV72" s="10">
        <v>0.74805125582397303</v>
      </c>
      <c r="AW72" s="10">
        <v>18.989012575636099</v>
      </c>
      <c r="AX72" s="10">
        <v>43.895315580683601</v>
      </c>
      <c r="AY72" s="11">
        <v>175.5</v>
      </c>
      <c r="AZ72" s="10">
        <v>34.626522211530805</v>
      </c>
      <c r="BA72" s="6">
        <v>5.2909339399719002</v>
      </c>
      <c r="BB72" s="10">
        <v>52.909339399719002</v>
      </c>
      <c r="BD72" s="8">
        <f t="shared" si="14"/>
        <v>6750</v>
      </c>
      <c r="BE72" s="8">
        <f t="shared" si="15"/>
        <v>1963.7367752795535</v>
      </c>
      <c r="BF72" s="8">
        <f t="shared" si="16"/>
        <v>5454.5831617513586</v>
      </c>
      <c r="BG72" s="8">
        <f t="shared" si="17"/>
        <v>100.98691953623636</v>
      </c>
      <c r="BH72" s="8">
        <f t="shared" si="18"/>
        <v>2563.5166977108734</v>
      </c>
      <c r="BI72" s="8">
        <f t="shared" si="19"/>
        <v>29.403147872433195</v>
      </c>
      <c r="BJ72" s="8">
        <f t="shared" si="20"/>
        <v>23692.5</v>
      </c>
      <c r="BK72" s="8">
        <f t="shared" si="21"/>
        <v>4674.5804985566583</v>
      </c>
      <c r="BL72" s="8">
        <f t="shared" si="22"/>
        <v>7142.7608189620651</v>
      </c>
    </row>
    <row r="73" spans="1:64" x14ac:dyDescent="0.2">
      <c r="A73">
        <v>99</v>
      </c>
      <c r="B73" t="s">
        <v>51</v>
      </c>
      <c r="C73" t="s">
        <v>103</v>
      </c>
      <c r="D73" t="s">
        <v>88</v>
      </c>
      <c r="E73" t="s">
        <v>383</v>
      </c>
      <c r="F73" t="s">
        <v>268</v>
      </c>
      <c r="G73" t="s">
        <v>271</v>
      </c>
      <c r="H73" t="s">
        <v>271</v>
      </c>
      <c r="I73" t="s">
        <v>270</v>
      </c>
      <c r="J73" t="s">
        <v>58</v>
      </c>
      <c r="K73" t="s">
        <v>59</v>
      </c>
      <c r="L73" t="s">
        <v>60</v>
      </c>
      <c r="M73" t="s">
        <v>70</v>
      </c>
      <c r="N73" t="s">
        <v>80</v>
      </c>
      <c r="O73" t="s">
        <v>63</v>
      </c>
      <c r="P73">
        <v>2015</v>
      </c>
      <c r="Q73">
        <v>23</v>
      </c>
      <c r="R73">
        <v>-3.75149</v>
      </c>
      <c r="S73">
        <v>103.64809</v>
      </c>
      <c r="T73">
        <v>30</v>
      </c>
      <c r="U73" s="12">
        <v>135</v>
      </c>
      <c r="V73" s="5">
        <v>0.33441176470588202</v>
      </c>
      <c r="W73" s="5">
        <v>0.58669322733791496</v>
      </c>
      <c r="X73" s="5">
        <v>1.44</v>
      </c>
      <c r="Y73" s="5">
        <v>0.35</v>
      </c>
      <c r="Z73" s="6">
        <v>0.99479804160761898</v>
      </c>
      <c r="AA73" s="6">
        <v>55.194051448676397</v>
      </c>
      <c r="AB73" s="6">
        <v>34.883543335850199</v>
      </c>
      <c r="AC73" s="6">
        <v>0.217801095351357</v>
      </c>
      <c r="AD73" s="6">
        <v>0.21954350411416801</v>
      </c>
      <c r="AE73" s="6">
        <v>15.0384806545343</v>
      </c>
      <c r="AF73" s="6">
        <v>14.5461983354041</v>
      </c>
      <c r="AG73" s="6">
        <v>5.1712328767123301</v>
      </c>
      <c r="AH73" s="6">
        <v>0.12999999999999901</v>
      </c>
      <c r="AI73" s="10">
        <v>50</v>
      </c>
      <c r="AJ73" s="6">
        <f t="shared" si="12"/>
        <v>14.7669131600356</v>
      </c>
      <c r="AK73" s="6">
        <f t="shared" si="13"/>
        <v>9.5956802833232686</v>
      </c>
      <c r="AL73" s="10">
        <v>35.2330868399644</v>
      </c>
      <c r="AM73" s="7">
        <v>1707653.784</v>
      </c>
      <c r="AN73" s="9">
        <v>53</v>
      </c>
      <c r="AO73" s="6">
        <v>158.24250000000001</v>
      </c>
      <c r="AP73" s="6">
        <v>123.903128479035</v>
      </c>
      <c r="AQ73" s="6">
        <v>189.9325</v>
      </c>
      <c r="AR73" s="6">
        <v>155.70619503393999</v>
      </c>
      <c r="AS73" s="6">
        <v>25.135748135765802</v>
      </c>
      <c r="AT73" s="6">
        <v>0.57248062015503798</v>
      </c>
      <c r="AU73" s="6">
        <v>1.30668398106015</v>
      </c>
      <c r="AV73" s="10">
        <v>0.74805125582397303</v>
      </c>
      <c r="AW73" s="10">
        <v>18.989012575636099</v>
      </c>
      <c r="AX73" s="10">
        <v>43.895315580683601</v>
      </c>
      <c r="AY73" s="11">
        <v>175.5</v>
      </c>
      <c r="AZ73" s="10">
        <v>34.626522211530805</v>
      </c>
      <c r="BA73" s="6">
        <v>5.2909339399719002</v>
      </c>
      <c r="BB73" s="10">
        <v>52.909339399719002</v>
      </c>
      <c r="BD73" s="8">
        <f t="shared" si="14"/>
        <v>6750</v>
      </c>
      <c r="BE73" s="8">
        <f t="shared" si="15"/>
        <v>1963.7367752795535</v>
      </c>
      <c r="BF73" s="8">
        <f t="shared" si="16"/>
        <v>5454.5831617513586</v>
      </c>
      <c r="BG73" s="8">
        <f t="shared" si="17"/>
        <v>100.98691953623636</v>
      </c>
      <c r="BH73" s="8">
        <f t="shared" si="18"/>
        <v>2563.5166977108734</v>
      </c>
      <c r="BI73" s="8">
        <f t="shared" si="19"/>
        <v>29.403147872433195</v>
      </c>
      <c r="BJ73" s="8">
        <f t="shared" si="20"/>
        <v>23692.5</v>
      </c>
      <c r="BK73" s="8">
        <f t="shared" si="21"/>
        <v>4674.5804985566583</v>
      </c>
      <c r="BL73" s="8">
        <f t="shared" si="22"/>
        <v>7142.7608189620651</v>
      </c>
    </row>
    <row r="74" spans="1:64" x14ac:dyDescent="0.2">
      <c r="A74">
        <v>201</v>
      </c>
      <c r="B74" t="s">
        <v>51</v>
      </c>
      <c r="C74" t="s">
        <v>272</v>
      </c>
      <c r="D74" t="s">
        <v>151</v>
      </c>
      <c r="E74" t="s">
        <v>273</v>
      </c>
      <c r="F74" t="s">
        <v>274</v>
      </c>
      <c r="G74" t="s">
        <v>275</v>
      </c>
      <c r="H74" t="s">
        <v>275</v>
      </c>
      <c r="I74" t="s">
        <v>276</v>
      </c>
      <c r="J74" t="s">
        <v>58</v>
      </c>
      <c r="K74" t="s">
        <v>59</v>
      </c>
      <c r="L74" t="s">
        <v>60</v>
      </c>
      <c r="M74" t="s">
        <v>70</v>
      </c>
      <c r="N74" t="s">
        <v>71</v>
      </c>
      <c r="O74" t="s">
        <v>63</v>
      </c>
      <c r="P74">
        <v>2019</v>
      </c>
      <c r="Q74">
        <v>27</v>
      </c>
      <c r="R74">
        <v>-4.0512915999999999</v>
      </c>
      <c r="S74">
        <v>122.6534484</v>
      </c>
      <c r="T74">
        <v>30</v>
      </c>
      <c r="U74" s="12">
        <v>50</v>
      </c>
      <c r="V74" s="5">
        <v>0.35403846153846102</v>
      </c>
      <c r="W74" s="5">
        <v>0.65948483401478297</v>
      </c>
      <c r="X74" s="5">
        <v>0.31</v>
      </c>
      <c r="Y74" s="5">
        <v>0.4</v>
      </c>
      <c r="Z74" s="6">
        <v>0.91213793247974995</v>
      </c>
      <c r="AA74" s="6">
        <v>56.767961132673399</v>
      </c>
      <c r="AB74" s="6">
        <v>33.903451030610199</v>
      </c>
      <c r="AC74" s="6">
        <v>0.217801095351357</v>
      </c>
      <c r="AD74" s="6">
        <v>0.18822360370765601</v>
      </c>
      <c r="AE74" s="6">
        <v>15.0384806545343</v>
      </c>
      <c r="AF74" s="6">
        <v>12.598521540422601</v>
      </c>
      <c r="AG74" s="6">
        <v>5.1712328767123301</v>
      </c>
      <c r="AH74" s="6">
        <v>0.12999999999999901</v>
      </c>
      <c r="AI74" s="10">
        <v>61.98</v>
      </c>
      <c r="AJ74" s="6">
        <f t="shared" si="12"/>
        <v>27.746259750059899</v>
      </c>
      <c r="AK74" s="6">
        <f t="shared" si="13"/>
        <v>22.575026873347568</v>
      </c>
      <c r="AL74" s="10">
        <v>34.233740249940098</v>
      </c>
      <c r="AM74" s="7">
        <v>2754736.875</v>
      </c>
      <c r="AN74" s="9">
        <v>53</v>
      </c>
      <c r="AO74" s="6">
        <v>158.24250000000001</v>
      </c>
      <c r="AP74" s="6">
        <v>136.12172069391099</v>
      </c>
      <c r="AQ74" s="6">
        <v>189.9325</v>
      </c>
      <c r="AR74" s="6">
        <v>170.82802149239399</v>
      </c>
      <c r="AS74" s="6">
        <v>30.896485965989299</v>
      </c>
      <c r="AT74" s="6">
        <v>0.52</v>
      </c>
      <c r="AU74" s="6">
        <v>1.2823271447878499</v>
      </c>
      <c r="AV74" s="10">
        <v>0.66681011528968603</v>
      </c>
      <c r="AW74" s="10">
        <v>1.2534662563669801</v>
      </c>
      <c r="AX74" s="10">
        <v>3.7503229563988301</v>
      </c>
      <c r="AY74" s="11">
        <v>65</v>
      </c>
      <c r="AZ74" s="10">
        <v>21.122383709052389</v>
      </c>
      <c r="BA74" s="6">
        <v>1.9407063681782499</v>
      </c>
      <c r="BB74" s="10">
        <v>19.4070636817825</v>
      </c>
      <c r="BD74" s="8">
        <f t="shared" si="14"/>
        <v>3099</v>
      </c>
      <c r="BE74" s="8">
        <f t="shared" si="15"/>
        <v>629.92607702113003</v>
      </c>
      <c r="BF74" s="8">
        <f t="shared" si="16"/>
        <v>1970.2486563326215</v>
      </c>
      <c r="BG74" s="8">
        <f t="shared" si="17"/>
        <v>33.340505764484298</v>
      </c>
      <c r="BH74" s="8">
        <f t="shared" si="18"/>
        <v>62.673312818349004</v>
      </c>
      <c r="BI74" s="8">
        <f t="shared" si="19"/>
        <v>10.89005476756785</v>
      </c>
      <c r="BJ74" s="8">
        <f t="shared" si="20"/>
        <v>3250</v>
      </c>
      <c r="BK74" s="8">
        <f t="shared" si="21"/>
        <v>1056.1191854526194</v>
      </c>
      <c r="BL74" s="8">
        <f t="shared" si="22"/>
        <v>970.35318408912497</v>
      </c>
    </row>
    <row r="75" spans="1:64" x14ac:dyDescent="0.2">
      <c r="A75">
        <v>206</v>
      </c>
      <c r="B75" t="s">
        <v>51</v>
      </c>
      <c r="C75" t="s">
        <v>272</v>
      </c>
      <c r="D75" t="s">
        <v>151</v>
      </c>
      <c r="E75" t="s">
        <v>273</v>
      </c>
      <c r="F75" t="s">
        <v>274</v>
      </c>
      <c r="G75" t="s">
        <v>277</v>
      </c>
      <c r="H75" t="s">
        <v>277</v>
      </c>
      <c r="I75" t="s">
        <v>276</v>
      </c>
      <c r="J75" t="s">
        <v>58</v>
      </c>
      <c r="K75" t="s">
        <v>59</v>
      </c>
      <c r="L75" t="s">
        <v>60</v>
      </c>
      <c r="M75" t="s">
        <v>70</v>
      </c>
      <c r="N75" t="s">
        <v>71</v>
      </c>
      <c r="O75" t="s">
        <v>63</v>
      </c>
      <c r="P75">
        <v>2019</v>
      </c>
      <c r="Q75">
        <v>27</v>
      </c>
      <c r="R75">
        <v>-4.0512915999999999</v>
      </c>
      <c r="S75">
        <v>122.6534484</v>
      </c>
      <c r="T75">
        <v>30</v>
      </c>
      <c r="U75" s="12">
        <v>50</v>
      </c>
      <c r="V75" s="5">
        <v>0.35403846153846102</v>
      </c>
      <c r="W75" s="5">
        <v>0.65948483401478297</v>
      </c>
      <c r="X75" s="5">
        <v>0.31</v>
      </c>
      <c r="Y75" s="5">
        <v>0.4</v>
      </c>
      <c r="Z75" s="6">
        <v>0.91213793247974995</v>
      </c>
      <c r="AA75" s="6">
        <v>56.767961132673399</v>
      </c>
      <c r="AB75" s="6">
        <v>33.903451030610199</v>
      </c>
      <c r="AC75" s="6">
        <v>0.217801095351357</v>
      </c>
      <c r="AD75" s="6">
        <v>0.18822360370765601</v>
      </c>
      <c r="AE75" s="6">
        <v>15.0384806545343</v>
      </c>
      <c r="AF75" s="6">
        <v>12.598521540422601</v>
      </c>
      <c r="AG75" s="6">
        <v>5.1712328767123301</v>
      </c>
      <c r="AH75" s="6">
        <v>0.12999999999999901</v>
      </c>
      <c r="AI75" s="10">
        <v>61.98</v>
      </c>
      <c r="AJ75" s="6">
        <f t="shared" si="12"/>
        <v>27.746259750059899</v>
      </c>
      <c r="AK75" s="6">
        <f t="shared" si="13"/>
        <v>22.575026873347568</v>
      </c>
      <c r="AL75" s="10">
        <v>34.233740249940098</v>
      </c>
      <c r="AM75" s="7">
        <v>2754736.875</v>
      </c>
      <c r="AN75" s="9">
        <v>53</v>
      </c>
      <c r="AO75" s="6">
        <v>158.24250000000001</v>
      </c>
      <c r="AP75" s="6">
        <v>136.12172069391099</v>
      </c>
      <c r="AQ75" s="6">
        <v>189.9325</v>
      </c>
      <c r="AR75" s="6">
        <v>170.82802149239399</v>
      </c>
      <c r="AS75" s="6">
        <v>30.896485965989299</v>
      </c>
      <c r="AT75" s="6">
        <v>0.52</v>
      </c>
      <c r="AU75" s="6">
        <v>1.2823271447878499</v>
      </c>
      <c r="AV75" s="10">
        <v>0.66681011528968603</v>
      </c>
      <c r="AW75" s="10">
        <v>1.2534662563669801</v>
      </c>
      <c r="AX75" s="10">
        <v>3.7503229563988301</v>
      </c>
      <c r="AY75" s="11">
        <v>65</v>
      </c>
      <c r="AZ75" s="10">
        <v>21.122383709052389</v>
      </c>
      <c r="BA75" s="6">
        <v>1.9407063681782499</v>
      </c>
      <c r="BB75" s="10">
        <v>19.4070636817825</v>
      </c>
      <c r="BD75" s="8">
        <f t="shared" si="14"/>
        <v>3099</v>
      </c>
      <c r="BE75" s="8">
        <f t="shared" si="15"/>
        <v>629.92607702113003</v>
      </c>
      <c r="BF75" s="8">
        <f t="shared" si="16"/>
        <v>1970.2486563326215</v>
      </c>
      <c r="BG75" s="8">
        <f t="shared" si="17"/>
        <v>33.340505764484298</v>
      </c>
      <c r="BH75" s="8">
        <f t="shared" si="18"/>
        <v>62.673312818349004</v>
      </c>
      <c r="BI75" s="8">
        <f t="shared" si="19"/>
        <v>10.89005476756785</v>
      </c>
      <c r="BJ75" s="8">
        <f t="shared" si="20"/>
        <v>3250</v>
      </c>
      <c r="BK75" s="8">
        <f t="shared" si="21"/>
        <v>1056.1191854526194</v>
      </c>
      <c r="BL75" s="8">
        <f t="shared" si="22"/>
        <v>970.35318408912497</v>
      </c>
    </row>
    <row r="76" spans="1:64" x14ac:dyDescent="0.2">
      <c r="A76">
        <v>175</v>
      </c>
      <c r="B76" t="s">
        <v>51</v>
      </c>
      <c r="C76" t="s">
        <v>228</v>
      </c>
      <c r="D76" t="s">
        <v>96</v>
      </c>
      <c r="E76" t="s">
        <v>278</v>
      </c>
      <c r="F76" t="s">
        <v>279</v>
      </c>
      <c r="G76" t="s">
        <v>280</v>
      </c>
      <c r="H76" t="s">
        <v>280</v>
      </c>
      <c r="I76" t="s">
        <v>281</v>
      </c>
      <c r="J76" t="s">
        <v>58</v>
      </c>
      <c r="K76" t="s">
        <v>237</v>
      </c>
      <c r="L76" t="s">
        <v>69</v>
      </c>
      <c r="M76" t="s">
        <v>70</v>
      </c>
      <c r="N76" t="s">
        <v>71</v>
      </c>
      <c r="O76" t="s">
        <v>63</v>
      </c>
      <c r="P76">
        <v>2016</v>
      </c>
      <c r="Q76">
        <v>24</v>
      </c>
      <c r="R76">
        <v>-2.3661823000000002</v>
      </c>
      <c r="S76">
        <v>110.1572717</v>
      </c>
      <c r="T76">
        <v>30</v>
      </c>
      <c r="U76" s="12">
        <v>30</v>
      </c>
      <c r="V76" s="5">
        <v>0.34826923076923</v>
      </c>
      <c r="W76" s="5">
        <v>0.78499450686047101</v>
      </c>
      <c r="X76" s="5">
        <v>0.15</v>
      </c>
      <c r="Y76" s="5">
        <v>0.45</v>
      </c>
      <c r="Z76" s="6">
        <v>0.92724903519437296</v>
      </c>
      <c r="AA76" s="6">
        <v>55.194051448676397</v>
      </c>
      <c r="AB76" s="6">
        <v>33.518165879748899</v>
      </c>
      <c r="AC76" s="6">
        <v>0.217801095351357</v>
      </c>
      <c r="AD76" s="6">
        <v>0.194564214858789</v>
      </c>
      <c r="AE76" s="6">
        <v>15.0384806545343</v>
      </c>
      <c r="AF76" s="6">
        <v>13.019374581538401</v>
      </c>
      <c r="AG76" s="6">
        <v>5.1712328767123301</v>
      </c>
      <c r="AH76" s="6">
        <v>0.12999999999999901</v>
      </c>
      <c r="AI76" s="10">
        <v>95.06</v>
      </c>
      <c r="AJ76" s="6">
        <f t="shared" si="12"/>
        <v>61.208199312625105</v>
      </c>
      <c r="AK76" s="6">
        <f t="shared" si="13"/>
        <v>56.036966435912774</v>
      </c>
      <c r="AL76" s="10">
        <v>33.851800687374897</v>
      </c>
      <c r="AM76" s="7">
        <v>1862895</v>
      </c>
      <c r="AN76" s="9">
        <v>53</v>
      </c>
      <c r="AO76" s="6">
        <v>158.24250000000001</v>
      </c>
      <c r="AP76" s="6">
        <v>134.313675961889</v>
      </c>
      <c r="AQ76" s="6">
        <v>189.9325</v>
      </c>
      <c r="AR76" s="6">
        <v>168.45380890741501</v>
      </c>
      <c r="AS76" s="6">
        <v>30.733379464485999</v>
      </c>
      <c r="AT76" s="6">
        <v>0.52</v>
      </c>
      <c r="AU76" s="6">
        <v>0.80679554012471999</v>
      </c>
      <c r="AV76" s="10">
        <v>0.41953368086485399</v>
      </c>
      <c r="AW76" s="10">
        <v>8.0206602018664501</v>
      </c>
      <c r="AX76" s="10">
        <v>24.294829856308301</v>
      </c>
      <c r="AY76" s="11">
        <v>39</v>
      </c>
      <c r="AZ76" s="10">
        <v>4.8344050677265784</v>
      </c>
      <c r="BA76" s="6">
        <v>1.30689547988986</v>
      </c>
      <c r="BB76" s="10">
        <v>13.0689547988986</v>
      </c>
      <c r="BD76" s="8">
        <f t="shared" si="14"/>
        <v>2851.8</v>
      </c>
      <c r="BE76" s="8">
        <f t="shared" si="15"/>
        <v>390.58123744615204</v>
      </c>
      <c r="BF76" s="8">
        <f t="shared" si="16"/>
        <v>1170.6910069226169</v>
      </c>
      <c r="BG76" s="8">
        <f t="shared" si="17"/>
        <v>12.58601042594562</v>
      </c>
      <c r="BH76" s="8">
        <f t="shared" si="18"/>
        <v>240.61980605599351</v>
      </c>
      <c r="BI76" s="8">
        <f t="shared" si="19"/>
        <v>6.5340328605407096</v>
      </c>
      <c r="BJ76" s="8">
        <f t="shared" si="20"/>
        <v>1170</v>
      </c>
      <c r="BK76" s="8">
        <f t="shared" si="21"/>
        <v>145.03215203179735</v>
      </c>
      <c r="BL76" s="8">
        <f t="shared" si="22"/>
        <v>392.06864396695801</v>
      </c>
    </row>
    <row r="77" spans="1:64" x14ac:dyDescent="0.2">
      <c r="A77">
        <v>26</v>
      </c>
      <c r="B77" t="s">
        <v>51</v>
      </c>
      <c r="C77" t="s">
        <v>228</v>
      </c>
      <c r="D77" t="s">
        <v>96</v>
      </c>
      <c r="E77" t="s">
        <v>278</v>
      </c>
      <c r="F77" t="s">
        <v>279</v>
      </c>
      <c r="G77" t="s">
        <v>282</v>
      </c>
      <c r="H77" t="s">
        <v>282</v>
      </c>
      <c r="I77" t="s">
        <v>281</v>
      </c>
      <c r="J77" t="s">
        <v>58</v>
      </c>
      <c r="K77" t="s">
        <v>69</v>
      </c>
      <c r="L77" t="s">
        <v>69</v>
      </c>
      <c r="M77" t="s">
        <v>70</v>
      </c>
      <c r="N77" t="s">
        <v>71</v>
      </c>
      <c r="O77" t="s">
        <v>63</v>
      </c>
      <c r="P77">
        <v>2021</v>
      </c>
      <c r="Q77">
        <v>24</v>
      </c>
      <c r="R77">
        <v>-2.3661823000000002</v>
      </c>
      <c r="S77">
        <v>110.1572717</v>
      </c>
      <c r="T77">
        <v>25</v>
      </c>
      <c r="U77" s="12">
        <v>30</v>
      </c>
      <c r="V77" s="5">
        <v>0.35788461538461502</v>
      </c>
      <c r="W77" s="5">
        <v>0.78499450686047101</v>
      </c>
      <c r="X77" s="5">
        <v>0.15</v>
      </c>
      <c r="Y77" s="5">
        <v>0.45</v>
      </c>
      <c r="Z77" s="6">
        <v>0.90233455646330596</v>
      </c>
      <c r="AA77" s="6">
        <v>55.194051448676397</v>
      </c>
      <c r="AB77" s="6">
        <v>32.6443570013071</v>
      </c>
      <c r="AC77" s="6">
        <v>0.217801095351357</v>
      </c>
      <c r="AD77" s="6">
        <v>0.184167179564244</v>
      </c>
      <c r="AE77" s="6">
        <v>15.0384806545343</v>
      </c>
      <c r="AF77" s="6">
        <v>12.329189176962499</v>
      </c>
      <c r="AG77" s="6">
        <v>5.1712328767123301</v>
      </c>
      <c r="AH77" s="6">
        <v>0.12999999999999901</v>
      </c>
      <c r="AI77" s="10">
        <v>95.06</v>
      </c>
      <c r="AJ77" s="6">
        <f t="shared" si="12"/>
        <v>62.087523760070702</v>
      </c>
      <c r="AK77" s="6">
        <f t="shared" si="13"/>
        <v>56.916290883358371</v>
      </c>
      <c r="AL77" s="10">
        <v>32.9724762399293</v>
      </c>
      <c r="AM77" s="7">
        <v>2452873</v>
      </c>
      <c r="AN77" s="9">
        <v>53</v>
      </c>
      <c r="AO77" s="6">
        <v>158.24250000000001</v>
      </c>
      <c r="AP77" s="6">
        <v>138.99120417240201</v>
      </c>
      <c r="AQ77" s="6">
        <v>189.9325</v>
      </c>
      <c r="AR77" s="6">
        <v>174.07495020619001</v>
      </c>
      <c r="AS77" s="6">
        <v>33.928475916224897</v>
      </c>
      <c r="AT77" s="6">
        <v>0.52</v>
      </c>
      <c r="AU77" s="6">
        <v>0.80679554012471999</v>
      </c>
      <c r="AV77" s="10">
        <v>0.41953368086485399</v>
      </c>
      <c r="AW77" s="10">
        <v>1.8115405580800401</v>
      </c>
      <c r="AX77" s="10">
        <v>6.1911181545948901</v>
      </c>
      <c r="AY77" s="11">
        <v>39</v>
      </c>
      <c r="AZ77" s="10">
        <v>6.2671162214893688</v>
      </c>
      <c r="BA77" s="6">
        <v>1.18345648249778</v>
      </c>
      <c r="BB77" s="10">
        <v>11.8345648249778</v>
      </c>
      <c r="BD77" s="8">
        <f t="shared" si="14"/>
        <v>2851.8</v>
      </c>
      <c r="BE77" s="8">
        <f t="shared" si="15"/>
        <v>369.87567530887497</v>
      </c>
      <c r="BF77" s="8">
        <f t="shared" si="16"/>
        <v>1144.311273499249</v>
      </c>
      <c r="BG77" s="8">
        <f t="shared" si="17"/>
        <v>12.58601042594562</v>
      </c>
      <c r="BH77" s="8">
        <f t="shared" si="18"/>
        <v>54.346216742401204</v>
      </c>
      <c r="BI77" s="8">
        <f t="shared" si="19"/>
        <v>6.5340328605407096</v>
      </c>
      <c r="BJ77" s="8">
        <f t="shared" si="20"/>
        <v>1170</v>
      </c>
      <c r="BK77" s="8">
        <f t="shared" si="21"/>
        <v>188.01348664468105</v>
      </c>
      <c r="BL77" s="8">
        <f t="shared" si="22"/>
        <v>355.036944749334</v>
      </c>
    </row>
    <row r="78" spans="1:64" x14ac:dyDescent="0.2">
      <c r="A78">
        <v>183</v>
      </c>
      <c r="B78" t="s">
        <v>51</v>
      </c>
      <c r="C78" t="s">
        <v>283</v>
      </c>
      <c r="D78" t="s">
        <v>88</v>
      </c>
      <c r="E78" t="s">
        <v>267</v>
      </c>
      <c r="F78" t="s">
        <v>285</v>
      </c>
      <c r="G78" t="s">
        <v>286</v>
      </c>
      <c r="H78" t="s">
        <v>286</v>
      </c>
      <c r="I78" t="s">
        <v>287</v>
      </c>
      <c r="J78" t="s">
        <v>101</v>
      </c>
      <c r="K78" t="s">
        <v>59</v>
      </c>
      <c r="L78" t="s">
        <v>60</v>
      </c>
      <c r="M78" t="s">
        <v>101</v>
      </c>
      <c r="N78" t="s">
        <v>71</v>
      </c>
      <c r="O78" t="s">
        <v>63</v>
      </c>
      <c r="P78">
        <v>2008</v>
      </c>
      <c r="Q78">
        <v>16</v>
      </c>
      <c r="R78">
        <v>1.7518502</v>
      </c>
      <c r="S78">
        <v>98.731285600000007</v>
      </c>
      <c r="T78">
        <v>30</v>
      </c>
      <c r="U78" s="12">
        <v>115</v>
      </c>
      <c r="V78" s="5">
        <v>0.332884615384615</v>
      </c>
      <c r="W78" s="5">
        <v>0.42277691219569102</v>
      </c>
      <c r="X78" s="5">
        <v>0.59</v>
      </c>
      <c r="Y78" s="5">
        <v>0.35</v>
      </c>
      <c r="Z78" s="6">
        <v>1.3194311277227899</v>
      </c>
      <c r="AA78" s="6">
        <v>55.194051448676397</v>
      </c>
      <c r="AB78" s="6">
        <v>45.965539938228197</v>
      </c>
      <c r="AC78" s="6">
        <v>0.217801095351357</v>
      </c>
      <c r="AD78" s="6">
        <v>0.28987345781307899</v>
      </c>
      <c r="AE78" s="6">
        <v>15.0384806545343</v>
      </c>
      <c r="AF78" s="6">
        <v>19.382064219847301</v>
      </c>
      <c r="AG78" s="6">
        <v>3.6039861151566099</v>
      </c>
      <c r="AH78" s="6">
        <v>3.4961424951266902</v>
      </c>
      <c r="AI78" s="10">
        <v>62.92</v>
      </c>
      <c r="AJ78" s="6">
        <f t="shared" si="12"/>
        <v>16.5345866039588</v>
      </c>
      <c r="AK78" s="6">
        <f t="shared" si="13"/>
        <v>12.93060048880219</v>
      </c>
      <c r="AL78" s="10">
        <v>46.385413396041201</v>
      </c>
      <c r="AM78" s="7">
        <v>1618629.179</v>
      </c>
      <c r="AN78" s="9">
        <v>53</v>
      </c>
      <c r="AO78" s="6">
        <v>158.24250000000001</v>
      </c>
      <c r="AP78" s="6">
        <v>84.905696729558898</v>
      </c>
      <c r="AQ78" s="6">
        <v>189.9325</v>
      </c>
      <c r="AR78" s="6">
        <v>108.897029309774</v>
      </c>
      <c r="AS78" s="6">
        <v>4.3355925403889497</v>
      </c>
      <c r="AT78" s="6">
        <v>0.52</v>
      </c>
      <c r="AU78" s="6">
        <v>1.29411219867635</v>
      </c>
      <c r="AV78" s="10">
        <v>0.67293834331170499</v>
      </c>
      <c r="AW78" s="10">
        <v>1.54340095343437</v>
      </c>
      <c r="AX78" s="10">
        <v>9.49645309318689</v>
      </c>
      <c r="AY78" s="11">
        <v>149.5</v>
      </c>
      <c r="AZ78" s="10">
        <v>33.799735581659299</v>
      </c>
      <c r="BA78" s="6">
        <v>4.4731004980743601</v>
      </c>
      <c r="BB78" s="10">
        <v>44.731004980743599</v>
      </c>
      <c r="BD78" s="8">
        <f t="shared" si="14"/>
        <v>7235.8</v>
      </c>
      <c r="BE78" s="8">
        <f t="shared" si="15"/>
        <v>2228.9373852824397</v>
      </c>
      <c r="BF78" s="8">
        <f t="shared" si="16"/>
        <v>5748.7809437877486</v>
      </c>
      <c r="BG78" s="8">
        <f t="shared" si="17"/>
        <v>77.387909480846076</v>
      </c>
      <c r="BH78" s="8">
        <f t="shared" si="18"/>
        <v>177.49110964495256</v>
      </c>
      <c r="BI78" s="8">
        <f t="shared" si="19"/>
        <v>25.047125965406053</v>
      </c>
      <c r="BJ78" s="8">
        <f t="shared" si="20"/>
        <v>17192.5</v>
      </c>
      <c r="BK78" s="8">
        <f t="shared" si="21"/>
        <v>3886.9695918908192</v>
      </c>
      <c r="BL78" s="8">
        <f t="shared" si="22"/>
        <v>5144.0655727855137</v>
      </c>
    </row>
    <row r="79" spans="1:64" x14ac:dyDescent="0.2">
      <c r="A79">
        <v>131</v>
      </c>
      <c r="B79" t="s">
        <v>51</v>
      </c>
      <c r="C79" t="s">
        <v>283</v>
      </c>
      <c r="D79" t="s">
        <v>88</v>
      </c>
      <c r="E79" t="s">
        <v>267</v>
      </c>
      <c r="F79" t="s">
        <v>285</v>
      </c>
      <c r="G79" t="s">
        <v>288</v>
      </c>
      <c r="H79" t="s">
        <v>288</v>
      </c>
      <c r="I79" t="s">
        <v>287</v>
      </c>
      <c r="J79" t="s">
        <v>101</v>
      </c>
      <c r="K79" t="s">
        <v>59</v>
      </c>
      <c r="L79" t="s">
        <v>60</v>
      </c>
      <c r="M79" t="s">
        <v>101</v>
      </c>
      <c r="N79" t="s">
        <v>71</v>
      </c>
      <c r="O79" t="s">
        <v>63</v>
      </c>
      <c r="P79">
        <v>2008</v>
      </c>
      <c r="Q79">
        <v>16</v>
      </c>
      <c r="R79">
        <v>1.7518502</v>
      </c>
      <c r="S79">
        <v>98.731285600000007</v>
      </c>
      <c r="T79">
        <v>30</v>
      </c>
      <c r="U79" s="12">
        <v>115</v>
      </c>
      <c r="V79" s="5">
        <v>0.332884615384615</v>
      </c>
      <c r="W79" s="5">
        <v>0.42277691219569102</v>
      </c>
      <c r="X79" s="5">
        <v>0.59</v>
      </c>
      <c r="Y79" s="5">
        <v>0.35</v>
      </c>
      <c r="Z79" s="6">
        <v>1.3194311277227899</v>
      </c>
      <c r="AA79" s="6">
        <v>55.194051448676397</v>
      </c>
      <c r="AB79" s="6">
        <v>45.965539938228197</v>
      </c>
      <c r="AC79" s="6">
        <v>0.217801095351357</v>
      </c>
      <c r="AD79" s="6">
        <v>0.28987345781307899</v>
      </c>
      <c r="AE79" s="6">
        <v>15.0384806545343</v>
      </c>
      <c r="AF79" s="6">
        <v>19.382064219847301</v>
      </c>
      <c r="AG79" s="6">
        <v>3.6039861151566099</v>
      </c>
      <c r="AH79" s="6">
        <v>3.4961424951266902</v>
      </c>
      <c r="AI79" s="10">
        <v>62.92</v>
      </c>
      <c r="AJ79" s="6">
        <f t="shared" si="12"/>
        <v>16.5345866039588</v>
      </c>
      <c r="AK79" s="6">
        <f t="shared" si="13"/>
        <v>12.93060048880219</v>
      </c>
      <c r="AL79" s="10">
        <v>46.385413396041201</v>
      </c>
      <c r="AM79" s="7">
        <v>1618629.179</v>
      </c>
      <c r="AN79" s="9">
        <v>53</v>
      </c>
      <c r="AO79" s="6">
        <v>158.24250000000001</v>
      </c>
      <c r="AP79" s="6">
        <v>84.905696729558898</v>
      </c>
      <c r="AQ79" s="6">
        <v>189.9325</v>
      </c>
      <c r="AR79" s="6">
        <v>108.897029309774</v>
      </c>
      <c r="AS79" s="6">
        <v>4.3355925403889497</v>
      </c>
      <c r="AT79" s="6">
        <v>0.52</v>
      </c>
      <c r="AU79" s="6">
        <v>1.29411219867635</v>
      </c>
      <c r="AV79" s="10">
        <v>0.67293834331170499</v>
      </c>
      <c r="AW79" s="10">
        <v>1.54340095343437</v>
      </c>
      <c r="AX79" s="10">
        <v>9.49645309318689</v>
      </c>
      <c r="AY79" s="11">
        <v>149.5</v>
      </c>
      <c r="AZ79" s="10">
        <v>33.799735581659299</v>
      </c>
      <c r="BA79" s="6">
        <v>4.4731004980743601</v>
      </c>
      <c r="BB79" s="10">
        <v>44.731004980743599</v>
      </c>
      <c r="BD79" s="8">
        <f t="shared" si="14"/>
        <v>7235.8</v>
      </c>
      <c r="BE79" s="8">
        <f t="shared" si="15"/>
        <v>2228.9373852824397</v>
      </c>
      <c r="BF79" s="8">
        <f t="shared" si="16"/>
        <v>5748.7809437877486</v>
      </c>
      <c r="BG79" s="8">
        <f t="shared" si="17"/>
        <v>77.387909480846076</v>
      </c>
      <c r="BH79" s="8">
        <f t="shared" si="18"/>
        <v>177.49110964495256</v>
      </c>
      <c r="BI79" s="8">
        <f t="shared" si="19"/>
        <v>25.047125965406053</v>
      </c>
      <c r="BJ79" s="8">
        <f t="shared" si="20"/>
        <v>17192.5</v>
      </c>
      <c r="BK79" s="8">
        <f t="shared" si="21"/>
        <v>3886.9695918908192</v>
      </c>
      <c r="BL79" s="8">
        <f t="shared" si="22"/>
        <v>5144.0655727855137</v>
      </c>
    </row>
    <row r="80" spans="1:64" x14ac:dyDescent="0.2">
      <c r="A80">
        <v>51</v>
      </c>
      <c r="B80" t="s">
        <v>51</v>
      </c>
      <c r="C80" t="s">
        <v>289</v>
      </c>
      <c r="D80" t="s">
        <v>88</v>
      </c>
      <c r="E80" t="s">
        <v>355</v>
      </c>
      <c r="F80" t="s">
        <v>291</v>
      </c>
      <c r="G80" t="s">
        <v>292</v>
      </c>
      <c r="H80" t="s">
        <v>292</v>
      </c>
      <c r="I80" t="s">
        <v>293</v>
      </c>
      <c r="J80" t="s">
        <v>58</v>
      </c>
      <c r="K80" t="s">
        <v>59</v>
      </c>
      <c r="L80" t="s">
        <v>60</v>
      </c>
      <c r="M80" t="s">
        <v>70</v>
      </c>
      <c r="N80" t="s">
        <v>80</v>
      </c>
      <c r="O80" t="s">
        <v>63</v>
      </c>
      <c r="P80">
        <v>2015</v>
      </c>
      <c r="Q80">
        <v>23</v>
      </c>
      <c r="R80">
        <v>-5.5859399999999999</v>
      </c>
      <c r="S80">
        <v>105.38719</v>
      </c>
      <c r="T80">
        <v>30</v>
      </c>
      <c r="U80" s="12">
        <v>100</v>
      </c>
      <c r="V80" s="5">
        <v>0.33441176470588202</v>
      </c>
      <c r="W80" s="5">
        <v>0.58669322733791496</v>
      </c>
      <c r="X80" s="5">
        <v>-0.21</v>
      </c>
      <c r="Y80" s="5">
        <v>0.35</v>
      </c>
      <c r="Z80" s="6">
        <v>0.99479804160761898</v>
      </c>
      <c r="AA80" s="6">
        <v>55.194051448676397</v>
      </c>
      <c r="AB80" s="6">
        <v>34.883543335850199</v>
      </c>
      <c r="AC80" s="6">
        <v>0.217801095351357</v>
      </c>
      <c r="AD80" s="6">
        <v>0.21954350411416801</v>
      </c>
      <c r="AE80" s="6">
        <v>15.0384806545343</v>
      </c>
      <c r="AF80" s="6">
        <v>14.5461983354041</v>
      </c>
      <c r="AG80" s="6">
        <v>5.1712328767123301</v>
      </c>
      <c r="AH80" s="6">
        <v>0.12999999999999901</v>
      </c>
      <c r="AI80" s="10">
        <f>43.36*1.3</f>
        <v>56.368000000000002</v>
      </c>
      <c r="AJ80" s="6">
        <f t="shared" si="12"/>
        <v>21.134913160035602</v>
      </c>
      <c r="AK80" s="6">
        <f t="shared" si="13"/>
        <v>15.963680283323271</v>
      </c>
      <c r="AL80" s="10">
        <v>35.2330868399644</v>
      </c>
      <c r="AM80" s="7">
        <v>1815000</v>
      </c>
      <c r="AN80" s="9">
        <v>53</v>
      </c>
      <c r="AO80" s="6">
        <v>158.24250000000001</v>
      </c>
      <c r="AP80" s="6">
        <v>123.903128479035</v>
      </c>
      <c r="AQ80" s="6">
        <v>189.9325</v>
      </c>
      <c r="AR80" s="6">
        <v>155.70619503393999</v>
      </c>
      <c r="AS80" s="6">
        <v>25.135748135765802</v>
      </c>
      <c r="AT80" s="6">
        <v>0.57248062015503798</v>
      </c>
      <c r="AU80" s="6">
        <v>1.8919634438512301</v>
      </c>
      <c r="AV80" s="10">
        <v>1.0831124056466099</v>
      </c>
      <c r="AW80" s="10">
        <v>3.5433285014766298</v>
      </c>
      <c r="AX80" s="10">
        <v>6.0093343322923403</v>
      </c>
      <c r="AY80" s="11">
        <v>130</v>
      </c>
      <c r="AZ80" s="10">
        <v>22.122205744625163</v>
      </c>
      <c r="BA80" s="6">
        <v>3.9192103259051101</v>
      </c>
      <c r="BB80" s="10">
        <v>39.192103259051102</v>
      </c>
      <c r="BD80" s="8">
        <f t="shared" si="14"/>
        <v>5636.8</v>
      </c>
      <c r="BE80" s="8">
        <f t="shared" si="15"/>
        <v>1454.6198335404099</v>
      </c>
      <c r="BF80" s="8">
        <f t="shared" si="16"/>
        <v>4040.4319716676732</v>
      </c>
      <c r="BG80" s="8">
        <f t="shared" si="17"/>
        <v>108.31124056466099</v>
      </c>
      <c r="BH80" s="8">
        <f t="shared" si="18"/>
        <v>354.33285014766295</v>
      </c>
      <c r="BI80" s="8">
        <f t="shared" si="19"/>
        <v>21.780109535135701</v>
      </c>
      <c r="BJ80" s="8">
        <f t="shared" si="20"/>
        <v>13000</v>
      </c>
      <c r="BK80" s="8">
        <f t="shared" si="21"/>
        <v>2212.2205744625162</v>
      </c>
      <c r="BL80" s="8">
        <f t="shared" si="22"/>
        <v>3919.21032590511</v>
      </c>
    </row>
    <row r="81" spans="1:64" x14ac:dyDescent="0.2">
      <c r="A81">
        <v>94</v>
      </c>
      <c r="B81" t="s">
        <v>51</v>
      </c>
      <c r="C81" t="s">
        <v>289</v>
      </c>
      <c r="D81" t="s">
        <v>88</v>
      </c>
      <c r="E81" t="s">
        <v>355</v>
      </c>
      <c r="F81" t="s">
        <v>291</v>
      </c>
      <c r="G81" t="s">
        <v>295</v>
      </c>
      <c r="H81" t="s">
        <v>295</v>
      </c>
      <c r="I81" t="s">
        <v>293</v>
      </c>
      <c r="J81" t="s">
        <v>58</v>
      </c>
      <c r="K81" t="s">
        <v>59</v>
      </c>
      <c r="L81" t="s">
        <v>60</v>
      </c>
      <c r="M81" t="s">
        <v>70</v>
      </c>
      <c r="N81" t="s">
        <v>71</v>
      </c>
      <c r="O81" t="s">
        <v>63</v>
      </c>
      <c r="P81">
        <v>2015</v>
      </c>
      <c r="Q81">
        <v>23</v>
      </c>
      <c r="R81">
        <v>-5.5859399999999999</v>
      </c>
      <c r="S81">
        <v>105.38719</v>
      </c>
      <c r="T81">
        <v>30</v>
      </c>
      <c r="U81" s="12">
        <v>100</v>
      </c>
      <c r="V81" s="5">
        <v>0.34634615384615303</v>
      </c>
      <c r="W81" s="5">
        <v>0.58669322733791496</v>
      </c>
      <c r="X81" s="5">
        <v>-0.21</v>
      </c>
      <c r="Y81" s="5">
        <v>0.35</v>
      </c>
      <c r="Z81" s="6">
        <v>0.93239795419318205</v>
      </c>
      <c r="AA81" s="6">
        <v>55.194051448676397</v>
      </c>
      <c r="AB81" s="6">
        <v>33.698755413289597</v>
      </c>
      <c r="AC81" s="6">
        <v>0.217801095351357</v>
      </c>
      <c r="AD81" s="6">
        <v>0.19674908504366601</v>
      </c>
      <c r="AE81" s="6">
        <v>15.0384806545343</v>
      </c>
      <c r="AF81" s="6">
        <v>13.1643541298053</v>
      </c>
      <c r="AG81" s="6">
        <v>5.1712328767123301</v>
      </c>
      <c r="AH81" s="6">
        <v>0.12999999999999901</v>
      </c>
      <c r="AI81" s="10">
        <f>43.36*1.3</f>
        <v>56.368000000000002</v>
      </c>
      <c r="AJ81" s="6">
        <f t="shared" si="12"/>
        <v>22.334469606589202</v>
      </c>
      <c r="AK81" s="6">
        <f t="shared" si="13"/>
        <v>17.163236729876871</v>
      </c>
      <c r="AL81" s="10">
        <v>34.0335303934108</v>
      </c>
      <c r="AM81" s="7">
        <v>1815000</v>
      </c>
      <c r="AN81" s="9">
        <v>53</v>
      </c>
      <c r="AO81" s="6">
        <v>158.24250000000001</v>
      </c>
      <c r="AP81" s="6">
        <v>133.37817031978699</v>
      </c>
      <c r="AQ81" s="6">
        <v>189.9325</v>
      </c>
      <c r="AR81" s="6">
        <v>167.329580647661</v>
      </c>
      <c r="AS81" s="6">
        <v>30.109556802709601</v>
      </c>
      <c r="AT81" s="6">
        <v>0.52</v>
      </c>
      <c r="AU81" s="6">
        <v>1.8919634438512301</v>
      </c>
      <c r="AV81" s="10">
        <v>0.98382099080263996</v>
      </c>
      <c r="AW81" s="10">
        <v>3.5433285014766298</v>
      </c>
      <c r="AX81" s="10">
        <v>6.0093343322923403</v>
      </c>
      <c r="AY81" s="11">
        <v>130</v>
      </c>
      <c r="AZ81" s="10">
        <v>20.576061801579954</v>
      </c>
      <c r="BA81" s="6">
        <v>3.1810927016152002</v>
      </c>
      <c r="BB81" s="10">
        <v>31.810927016152</v>
      </c>
      <c r="BD81" s="8">
        <f t="shared" si="14"/>
        <v>5636.8</v>
      </c>
      <c r="BE81" s="8">
        <f t="shared" si="15"/>
        <v>1316.4354129805299</v>
      </c>
      <c r="BF81" s="8">
        <f t="shared" si="16"/>
        <v>3920.476327012313</v>
      </c>
      <c r="BG81" s="8">
        <f t="shared" si="17"/>
        <v>98.382099080263998</v>
      </c>
      <c r="BH81" s="8">
        <f t="shared" si="18"/>
        <v>354.33285014766295</v>
      </c>
      <c r="BI81" s="8">
        <f t="shared" si="19"/>
        <v>21.780109535135701</v>
      </c>
      <c r="BJ81" s="8">
        <f t="shared" si="20"/>
        <v>13000</v>
      </c>
      <c r="BK81" s="8">
        <f t="shared" si="21"/>
        <v>2057.6061801579954</v>
      </c>
      <c r="BL81" s="8">
        <f t="shared" si="22"/>
        <v>3181.0927016152</v>
      </c>
    </row>
    <row r="82" spans="1:64" x14ac:dyDescent="0.2">
      <c r="A82">
        <v>91</v>
      </c>
      <c r="B82" t="s">
        <v>51</v>
      </c>
      <c r="C82" t="s">
        <v>109</v>
      </c>
      <c r="D82" t="s">
        <v>53</v>
      </c>
      <c r="E82" t="s">
        <v>296</v>
      </c>
      <c r="F82" t="s">
        <v>297</v>
      </c>
      <c r="G82" t="s">
        <v>298</v>
      </c>
      <c r="H82" t="s">
        <v>298</v>
      </c>
      <c r="I82" t="s">
        <v>299</v>
      </c>
      <c r="J82" t="s">
        <v>58</v>
      </c>
      <c r="K82" t="s">
        <v>69</v>
      </c>
      <c r="L82" t="s">
        <v>69</v>
      </c>
      <c r="M82" t="s">
        <v>70</v>
      </c>
      <c r="N82" t="s">
        <v>80</v>
      </c>
      <c r="O82" t="s">
        <v>63</v>
      </c>
      <c r="P82">
        <v>2014</v>
      </c>
      <c r="Q82">
        <v>22</v>
      </c>
      <c r="R82">
        <v>-5.8840300000000001</v>
      </c>
      <c r="S82">
        <v>106.06422000000001</v>
      </c>
      <c r="T82">
        <v>30</v>
      </c>
      <c r="U82" s="12">
        <v>60</v>
      </c>
      <c r="V82" s="5">
        <v>0.33147058823529302</v>
      </c>
      <c r="W82" s="5">
        <v>0.73402605516475306</v>
      </c>
      <c r="X82" s="5">
        <v>1.27</v>
      </c>
      <c r="Y82" s="5">
        <v>0.59</v>
      </c>
      <c r="Z82" s="6">
        <v>1.0036267286579701</v>
      </c>
      <c r="AA82" s="6">
        <v>55.194051448676397</v>
      </c>
      <c r="AB82" s="6">
        <v>35.1844505349355</v>
      </c>
      <c r="AC82" s="6">
        <v>0.217801095351357</v>
      </c>
      <c r="AD82" s="6">
        <v>0.22350988289398499</v>
      </c>
      <c r="AE82" s="6">
        <v>15.0384806545343</v>
      </c>
      <c r="AF82" s="6">
        <v>14.805508457512699</v>
      </c>
      <c r="AG82" s="6">
        <v>5.1712328767123301</v>
      </c>
      <c r="AH82" s="6">
        <v>0.12999999999999901</v>
      </c>
      <c r="AI82" s="10">
        <v>56.06</v>
      </c>
      <c r="AJ82" s="6">
        <f t="shared" si="12"/>
        <v>20.524031648862902</v>
      </c>
      <c r="AK82" s="6">
        <f t="shared" si="13"/>
        <v>15.352798772150571</v>
      </c>
      <c r="AL82" s="10">
        <v>35.5359683511371</v>
      </c>
      <c r="AM82" s="7">
        <v>1394769</v>
      </c>
      <c r="AN82" s="9">
        <v>53</v>
      </c>
      <c r="AO82" s="6">
        <v>158.24250000000001</v>
      </c>
      <c r="AP82" s="6">
        <v>122.51416345579101</v>
      </c>
      <c r="AQ82" s="6">
        <v>189.9325</v>
      </c>
      <c r="AR82" s="6">
        <v>154.03702954667199</v>
      </c>
      <c r="AS82" s="6">
        <v>24.285186195117401</v>
      </c>
      <c r="AT82" s="6">
        <v>0.57248062015503798</v>
      </c>
      <c r="AU82" s="6">
        <v>2.4729612490627</v>
      </c>
      <c r="AV82" s="10">
        <v>1.4157223894827899</v>
      </c>
      <c r="AW82" s="10">
        <v>34.046626926600901</v>
      </c>
      <c r="AX82" s="10">
        <v>50.3045381256862</v>
      </c>
      <c r="AY82" s="11">
        <v>78</v>
      </c>
      <c r="AZ82" s="10">
        <v>14.128600537356327</v>
      </c>
      <c r="BA82" s="6">
        <v>2.88912238834458</v>
      </c>
      <c r="BB82" s="10">
        <v>28.8912238834458</v>
      </c>
      <c r="BD82" s="8">
        <f t="shared" si="14"/>
        <v>3363.6000000000004</v>
      </c>
      <c r="BE82" s="8">
        <f t="shared" si="15"/>
        <v>888.33050745076196</v>
      </c>
      <c r="BF82" s="8">
        <f t="shared" si="16"/>
        <v>2442.432073670966</v>
      </c>
      <c r="BG82" s="8">
        <f t="shared" si="17"/>
        <v>84.94334336896739</v>
      </c>
      <c r="BH82" s="8">
        <f t="shared" si="18"/>
        <v>2042.7976155960541</v>
      </c>
      <c r="BI82" s="8">
        <f t="shared" si="19"/>
        <v>13.068065721081419</v>
      </c>
      <c r="BJ82" s="8">
        <f t="shared" si="20"/>
        <v>4680</v>
      </c>
      <c r="BK82" s="8">
        <f t="shared" si="21"/>
        <v>847.71603224137959</v>
      </c>
      <c r="BL82" s="8">
        <f t="shared" si="22"/>
        <v>1733.4734330067481</v>
      </c>
    </row>
    <row r="83" spans="1:64" x14ac:dyDescent="0.2">
      <c r="A83">
        <v>135</v>
      </c>
      <c r="B83" t="s">
        <v>51</v>
      </c>
      <c r="C83" t="s">
        <v>109</v>
      </c>
      <c r="D83" t="s">
        <v>53</v>
      </c>
      <c r="E83" t="s">
        <v>296</v>
      </c>
      <c r="F83" t="s">
        <v>297</v>
      </c>
      <c r="G83" t="s">
        <v>300</v>
      </c>
      <c r="H83" t="s">
        <v>300</v>
      </c>
      <c r="I83" t="s">
        <v>299</v>
      </c>
      <c r="J83" t="s">
        <v>58</v>
      </c>
      <c r="K83" t="s">
        <v>69</v>
      </c>
      <c r="L83" t="s">
        <v>69</v>
      </c>
      <c r="M83" t="s">
        <v>70</v>
      </c>
      <c r="N83" t="s">
        <v>71</v>
      </c>
      <c r="O83" t="s">
        <v>63</v>
      </c>
      <c r="P83">
        <v>2014</v>
      </c>
      <c r="Q83">
        <v>22</v>
      </c>
      <c r="R83">
        <v>-5.8840300000000001</v>
      </c>
      <c r="S83">
        <v>106.06422000000001</v>
      </c>
      <c r="T83">
        <v>30</v>
      </c>
      <c r="U83" s="12">
        <v>60</v>
      </c>
      <c r="V83" s="5">
        <v>0.344423076923076</v>
      </c>
      <c r="W83" s="5">
        <v>0.73402605516475306</v>
      </c>
      <c r="X83" s="5">
        <v>1.27</v>
      </c>
      <c r="Y83" s="5">
        <v>0.59</v>
      </c>
      <c r="Z83" s="6">
        <v>0.93760437757691895</v>
      </c>
      <c r="AA83" s="6">
        <v>55.194051448676397</v>
      </c>
      <c r="AB83" s="6">
        <v>33.881363534151497</v>
      </c>
      <c r="AC83" s="6">
        <v>0.217801095351357</v>
      </c>
      <c r="AD83" s="6">
        <v>0.19897096562650499</v>
      </c>
      <c r="AE83" s="6">
        <v>15.0384806545343</v>
      </c>
      <c r="AF83" s="6">
        <v>13.3117689930559</v>
      </c>
      <c r="AG83" s="6">
        <v>5.1712328767123301</v>
      </c>
      <c r="AH83" s="6">
        <v>0.12999999999999901</v>
      </c>
      <c r="AI83" s="10">
        <v>56.06</v>
      </c>
      <c r="AJ83" s="6">
        <f t="shared" si="12"/>
        <v>21.8427084734519</v>
      </c>
      <c r="AK83" s="6">
        <f t="shared" si="13"/>
        <v>16.671475596739569</v>
      </c>
      <c r="AL83" s="10">
        <v>34.217291526548102</v>
      </c>
      <c r="AM83" s="7">
        <v>1394769</v>
      </c>
      <c r="AN83" s="9">
        <v>53</v>
      </c>
      <c r="AO83" s="6">
        <v>158.24250000000001</v>
      </c>
      <c r="AP83" s="6">
        <v>132.44266467768401</v>
      </c>
      <c r="AQ83" s="6">
        <v>189.9325</v>
      </c>
      <c r="AR83" s="6">
        <v>166.205352387906</v>
      </c>
      <c r="AS83" s="6">
        <v>29.4906596940539</v>
      </c>
      <c r="AT83" s="6">
        <v>0.52</v>
      </c>
      <c r="AU83" s="6">
        <v>2.4729612490627</v>
      </c>
      <c r="AV83" s="10">
        <v>1.2859398495126</v>
      </c>
      <c r="AW83" s="10">
        <v>34.046626926600901</v>
      </c>
      <c r="AX83" s="10">
        <v>50.3045381256862</v>
      </c>
      <c r="AY83" s="11">
        <v>78</v>
      </c>
      <c r="AZ83" s="10">
        <v>13.01105950240852</v>
      </c>
      <c r="BA83" s="6">
        <v>2.3283613139069601</v>
      </c>
      <c r="BB83" s="10">
        <v>23.283613139069601</v>
      </c>
      <c r="BD83" s="8">
        <f t="shared" si="14"/>
        <v>3363.6000000000004</v>
      </c>
      <c r="BE83" s="8">
        <f t="shared" si="15"/>
        <v>798.706139583354</v>
      </c>
      <c r="BF83" s="8">
        <f t="shared" si="16"/>
        <v>2363.3114641956258</v>
      </c>
      <c r="BG83" s="8">
        <f t="shared" si="17"/>
        <v>77.156390970755993</v>
      </c>
      <c r="BH83" s="8">
        <f t="shared" si="18"/>
        <v>2042.7976155960541</v>
      </c>
      <c r="BI83" s="8">
        <f t="shared" si="19"/>
        <v>13.068065721081419</v>
      </c>
      <c r="BJ83" s="8">
        <f t="shared" si="20"/>
        <v>4680</v>
      </c>
      <c r="BK83" s="8">
        <f t="shared" si="21"/>
        <v>780.66357014451114</v>
      </c>
      <c r="BL83" s="8">
        <f t="shared" si="22"/>
        <v>1397.0167883441761</v>
      </c>
    </row>
    <row r="84" spans="1:64" x14ac:dyDescent="0.2">
      <c r="A84">
        <v>167</v>
      </c>
      <c r="B84" t="s">
        <v>51</v>
      </c>
      <c r="C84" t="s">
        <v>301</v>
      </c>
      <c r="D84" t="s">
        <v>88</v>
      </c>
      <c r="E84" t="s">
        <v>434</v>
      </c>
      <c r="F84" t="s">
        <v>303</v>
      </c>
      <c r="G84" t="s">
        <v>304</v>
      </c>
      <c r="H84" t="s">
        <v>304</v>
      </c>
      <c r="I84" t="s">
        <v>305</v>
      </c>
      <c r="J84" t="s">
        <v>58</v>
      </c>
      <c r="K84" t="s">
        <v>59</v>
      </c>
      <c r="L84" t="s">
        <v>60</v>
      </c>
      <c r="M84" t="s">
        <v>70</v>
      </c>
      <c r="N84" t="s">
        <v>71</v>
      </c>
      <c r="O84" t="s">
        <v>63</v>
      </c>
      <c r="P84">
        <v>2013</v>
      </c>
      <c r="Q84">
        <v>21</v>
      </c>
      <c r="R84">
        <v>4.1073602999999999</v>
      </c>
      <c r="S84">
        <v>96.198940199999996</v>
      </c>
      <c r="T84">
        <v>30</v>
      </c>
      <c r="U84" s="12">
        <v>110</v>
      </c>
      <c r="V84" s="5">
        <v>0.34250000000000003</v>
      </c>
      <c r="W84" s="5">
        <v>0.42277691219569102</v>
      </c>
      <c r="X84" s="5">
        <v>0.06</v>
      </c>
      <c r="Y84" s="5">
        <v>0.35</v>
      </c>
      <c r="Z84" s="6">
        <v>0.94286927412786403</v>
      </c>
      <c r="AA84" s="6">
        <v>55.194051448676397</v>
      </c>
      <c r="AB84" s="6">
        <v>34.066024278990596</v>
      </c>
      <c r="AC84" s="6">
        <v>0.217801095351357</v>
      </c>
      <c r="AD84" s="6">
        <v>0.20123069726389201</v>
      </c>
      <c r="AE84" s="6">
        <v>15.0384806545343</v>
      </c>
      <c r="AF84" s="6">
        <v>13.4616740238218</v>
      </c>
      <c r="AG84" s="6">
        <v>5.1712328767123301</v>
      </c>
      <c r="AH84" s="6">
        <v>0.12999999999999901</v>
      </c>
      <c r="AI84" s="10">
        <v>62.92</v>
      </c>
      <c r="AJ84" s="6">
        <f t="shared" si="12"/>
        <v>28.516881658440603</v>
      </c>
      <c r="AK84" s="6">
        <f t="shared" si="13"/>
        <v>23.345648781728272</v>
      </c>
      <c r="AL84" s="10">
        <v>34.403118341559399</v>
      </c>
      <c r="AM84" s="7">
        <v>1707653.784</v>
      </c>
      <c r="AN84" s="9">
        <v>53</v>
      </c>
      <c r="AO84" s="6">
        <v>158.24250000000001</v>
      </c>
      <c r="AP84" s="6">
        <v>131.50715903558199</v>
      </c>
      <c r="AQ84" s="6">
        <v>189.9325</v>
      </c>
      <c r="AR84" s="6">
        <v>165.081124128151</v>
      </c>
      <c r="AS84" s="6">
        <v>28.876630030380099</v>
      </c>
      <c r="AT84" s="6">
        <v>0.52</v>
      </c>
      <c r="AU84" s="6">
        <v>1.26423538131617</v>
      </c>
      <c r="AV84" s="10">
        <v>0.65740239828441205</v>
      </c>
      <c r="AW84" s="10">
        <v>8.4908084787956302</v>
      </c>
      <c r="AX84" s="10">
        <v>68.637841718368193</v>
      </c>
      <c r="AY84" s="11">
        <v>143</v>
      </c>
      <c r="AZ84" s="10">
        <v>19.750518824525621</v>
      </c>
      <c r="BA84" s="6">
        <v>2.3919383515826098</v>
      </c>
      <c r="BB84" s="10">
        <v>23.919383515826102</v>
      </c>
      <c r="BD84" s="8">
        <f t="shared" si="14"/>
        <v>6921.2</v>
      </c>
      <c r="BE84" s="8">
        <f t="shared" si="15"/>
        <v>1480.7841426203979</v>
      </c>
      <c r="BF84" s="8">
        <f t="shared" si="16"/>
        <v>4353.1786340098906</v>
      </c>
      <c r="BG84" s="8">
        <f t="shared" si="17"/>
        <v>72.314263811285329</v>
      </c>
      <c r="BH84" s="8">
        <f t="shared" si="18"/>
        <v>933.98893266751929</v>
      </c>
      <c r="BI84" s="8">
        <f t="shared" si="19"/>
        <v>23.958120488649271</v>
      </c>
      <c r="BJ84" s="8">
        <f t="shared" si="20"/>
        <v>15730</v>
      </c>
      <c r="BK84" s="8">
        <f t="shared" si="21"/>
        <v>2172.5570706978183</v>
      </c>
      <c r="BL84" s="8">
        <f t="shared" si="22"/>
        <v>2631.132186740871</v>
      </c>
    </row>
    <row r="85" spans="1:64" x14ac:dyDescent="0.2">
      <c r="A85">
        <v>139</v>
      </c>
      <c r="B85" t="s">
        <v>51</v>
      </c>
      <c r="C85" t="s">
        <v>301</v>
      </c>
      <c r="D85" t="s">
        <v>88</v>
      </c>
      <c r="E85" t="s">
        <v>290</v>
      </c>
      <c r="F85" t="s">
        <v>303</v>
      </c>
      <c r="G85" t="s">
        <v>306</v>
      </c>
      <c r="H85" t="s">
        <v>306</v>
      </c>
      <c r="I85" t="s">
        <v>305</v>
      </c>
      <c r="J85" t="s">
        <v>58</v>
      </c>
      <c r="K85" t="s">
        <v>59</v>
      </c>
      <c r="L85" t="s">
        <v>60</v>
      </c>
      <c r="M85" t="s">
        <v>70</v>
      </c>
      <c r="N85" t="s">
        <v>71</v>
      </c>
      <c r="O85" t="s">
        <v>63</v>
      </c>
      <c r="P85">
        <v>2014</v>
      </c>
      <c r="Q85">
        <v>22</v>
      </c>
      <c r="R85">
        <v>4.1073602999999999</v>
      </c>
      <c r="S85">
        <v>96.198940199999996</v>
      </c>
      <c r="T85">
        <v>30</v>
      </c>
      <c r="U85" s="12">
        <v>110</v>
      </c>
      <c r="V85" s="5">
        <v>0.344423076923076</v>
      </c>
      <c r="W85" s="5">
        <v>0.42277691219569102</v>
      </c>
      <c r="X85" s="5">
        <v>0.06</v>
      </c>
      <c r="Y85" s="5">
        <v>0.35</v>
      </c>
      <c r="Z85" s="6">
        <v>0.93760437757691895</v>
      </c>
      <c r="AA85" s="6">
        <v>55.194051448676397</v>
      </c>
      <c r="AB85" s="6">
        <v>33.881363534151497</v>
      </c>
      <c r="AC85" s="6">
        <v>0.217801095351357</v>
      </c>
      <c r="AD85" s="6">
        <v>0.19897096562650499</v>
      </c>
      <c r="AE85" s="6">
        <v>15.0384806545343</v>
      </c>
      <c r="AF85" s="6">
        <v>13.3117689930559</v>
      </c>
      <c r="AG85" s="6">
        <v>5.1712328767123301</v>
      </c>
      <c r="AH85" s="6">
        <v>0.12999999999999901</v>
      </c>
      <c r="AI85" s="10">
        <v>62.92</v>
      </c>
      <c r="AJ85" s="6">
        <f t="shared" si="12"/>
        <v>28.702708473451899</v>
      </c>
      <c r="AK85" s="6">
        <f t="shared" si="13"/>
        <v>23.531475596739568</v>
      </c>
      <c r="AL85" s="10">
        <v>34.217291526548102</v>
      </c>
      <c r="AM85" s="7">
        <v>1618629.179</v>
      </c>
      <c r="AN85" s="9">
        <v>53</v>
      </c>
      <c r="AO85" s="6">
        <v>158.24250000000001</v>
      </c>
      <c r="AP85" s="6">
        <v>132.44266467768401</v>
      </c>
      <c r="AQ85" s="6">
        <v>189.9325</v>
      </c>
      <c r="AR85" s="6">
        <v>166.205352387906</v>
      </c>
      <c r="AS85" s="6">
        <v>29.4906596940539</v>
      </c>
      <c r="AT85" s="6">
        <v>0.52</v>
      </c>
      <c r="AU85" s="6">
        <v>1.26423538131617</v>
      </c>
      <c r="AV85" s="10">
        <v>0.65740239828441205</v>
      </c>
      <c r="AW85" s="10">
        <v>8.4908084787956302</v>
      </c>
      <c r="AX85" s="10">
        <v>68.637841718368193</v>
      </c>
      <c r="AY85" s="11">
        <v>143</v>
      </c>
      <c r="AZ85" s="10">
        <v>18.573033197040331</v>
      </c>
      <c r="BA85" s="6">
        <v>2.4586210526350598</v>
      </c>
      <c r="BB85" s="10">
        <v>24.586210526350499</v>
      </c>
      <c r="BD85" s="8">
        <f t="shared" si="14"/>
        <v>6921.2</v>
      </c>
      <c r="BE85" s="8">
        <f t="shared" si="15"/>
        <v>1464.294589236149</v>
      </c>
      <c r="BF85" s="8">
        <f t="shared" si="16"/>
        <v>4332.737684358648</v>
      </c>
      <c r="BG85" s="8">
        <f t="shared" si="17"/>
        <v>72.314263811285329</v>
      </c>
      <c r="BH85" s="8">
        <f t="shared" si="18"/>
        <v>933.98893266751929</v>
      </c>
      <c r="BI85" s="8">
        <f t="shared" si="19"/>
        <v>23.958120488649271</v>
      </c>
      <c r="BJ85" s="8">
        <f t="shared" si="20"/>
        <v>15730</v>
      </c>
      <c r="BK85" s="8">
        <f t="shared" si="21"/>
        <v>2043.0336516744364</v>
      </c>
      <c r="BL85" s="8">
        <f t="shared" si="22"/>
        <v>2704.483157898555</v>
      </c>
    </row>
    <row r="86" spans="1:64" x14ac:dyDescent="0.2">
      <c r="A86">
        <v>133</v>
      </c>
      <c r="B86" t="s">
        <v>51</v>
      </c>
      <c r="C86" t="s">
        <v>307</v>
      </c>
      <c r="D86" t="s">
        <v>88</v>
      </c>
      <c r="E86" t="s">
        <v>89</v>
      </c>
      <c r="F86" t="s">
        <v>309</v>
      </c>
      <c r="G86" t="s">
        <v>310</v>
      </c>
      <c r="H86" t="s">
        <v>310</v>
      </c>
      <c r="I86" t="s">
        <v>311</v>
      </c>
      <c r="J86" t="s">
        <v>58</v>
      </c>
      <c r="K86" t="s">
        <v>59</v>
      </c>
      <c r="L86" t="s">
        <v>60</v>
      </c>
      <c r="M86" t="s">
        <v>61</v>
      </c>
      <c r="N86" t="s">
        <v>71</v>
      </c>
      <c r="O86" t="s">
        <v>63</v>
      </c>
      <c r="P86">
        <v>1996</v>
      </c>
      <c r="Q86">
        <v>4</v>
      </c>
      <c r="R86">
        <v>-0.60901700000000003</v>
      </c>
      <c r="S86">
        <v>100.753697</v>
      </c>
      <c r="T86">
        <v>30</v>
      </c>
      <c r="U86" s="12">
        <v>100</v>
      </c>
      <c r="V86" s="5">
        <v>0.30980769230769201</v>
      </c>
      <c r="W86" s="5">
        <v>0.42277691219569102</v>
      </c>
      <c r="X86" s="5">
        <v>-0.01</v>
      </c>
      <c r="Y86" s="5">
        <v>0.35</v>
      </c>
      <c r="Z86" s="6">
        <v>1.16206714424566</v>
      </c>
      <c r="AA86" s="6">
        <v>55.194051448676397</v>
      </c>
      <c r="AB86" s="6">
        <v>41.509693436152503</v>
      </c>
      <c r="AC86" s="6">
        <v>0.217801095351357</v>
      </c>
      <c r="AD86" s="6">
        <v>0.27467391232393401</v>
      </c>
      <c r="AE86" s="6">
        <v>15.0384806545343</v>
      </c>
      <c r="AF86" s="6">
        <v>18.3418573441574</v>
      </c>
      <c r="AG86" s="6">
        <v>5.1712328767123301</v>
      </c>
      <c r="AH86" s="6">
        <v>0.12999999999999901</v>
      </c>
      <c r="AI86" s="10">
        <v>62.92</v>
      </c>
      <c r="AJ86" s="6">
        <f t="shared" si="12"/>
        <v>21.024840617420303</v>
      </c>
      <c r="AK86" s="6">
        <f t="shared" si="13"/>
        <v>15.853607740707972</v>
      </c>
      <c r="AL86" s="10">
        <v>41.895159382579699</v>
      </c>
      <c r="AM86" s="7">
        <v>1534245.6669999999</v>
      </c>
      <c r="AN86" s="9">
        <v>53</v>
      </c>
      <c r="AO86" s="6">
        <v>158.24250000000001</v>
      </c>
      <c r="AP86" s="6">
        <v>100.27510164348</v>
      </c>
      <c r="AQ86" s="6">
        <v>189.9325</v>
      </c>
      <c r="AR86" s="6">
        <v>127.513117134933</v>
      </c>
      <c r="AS86" s="6">
        <v>11.0290435049256</v>
      </c>
      <c r="AT86" s="6">
        <v>1.74</v>
      </c>
      <c r="AU86" s="6">
        <v>1.66770558477186</v>
      </c>
      <c r="AV86" s="10">
        <v>2.9018077175030399</v>
      </c>
      <c r="AW86" s="10">
        <v>6.3527691742019199</v>
      </c>
      <c r="AX86" s="10">
        <v>28.720591329950601</v>
      </c>
      <c r="AY86" s="11">
        <v>130</v>
      </c>
      <c r="AZ86" s="10">
        <v>26.130723128077552</v>
      </c>
      <c r="BA86" s="6">
        <v>0.73913285406906903</v>
      </c>
      <c r="BB86" s="10">
        <v>7.3913285406906901</v>
      </c>
      <c r="BD86" s="8">
        <f t="shared" si="14"/>
        <v>6292</v>
      </c>
      <c r="BE86" s="8">
        <f t="shared" si="15"/>
        <v>1834.1857344157399</v>
      </c>
      <c r="BF86" s="8">
        <f t="shared" si="16"/>
        <v>4706.6392259292033</v>
      </c>
      <c r="BG86" s="8">
        <f t="shared" si="17"/>
        <v>290.18077175030396</v>
      </c>
      <c r="BH86" s="8">
        <f t="shared" si="18"/>
        <v>635.27691742019204</v>
      </c>
      <c r="BI86" s="8">
        <f t="shared" si="19"/>
        <v>21.780109535135701</v>
      </c>
      <c r="BJ86" s="8">
        <f t="shared" si="20"/>
        <v>13000</v>
      </c>
      <c r="BK86" s="8">
        <f t="shared" si="21"/>
        <v>2613.0723128077552</v>
      </c>
      <c r="BL86" s="8">
        <f t="shared" si="22"/>
        <v>739.13285406906903</v>
      </c>
    </row>
    <row r="87" spans="1:64" x14ac:dyDescent="0.2">
      <c r="A87">
        <v>134</v>
      </c>
      <c r="B87" t="s">
        <v>51</v>
      </c>
      <c r="C87" t="s">
        <v>307</v>
      </c>
      <c r="D87" t="s">
        <v>88</v>
      </c>
      <c r="E87" t="s">
        <v>89</v>
      </c>
      <c r="F87" t="s">
        <v>309</v>
      </c>
      <c r="G87" t="s">
        <v>312</v>
      </c>
      <c r="H87" t="s">
        <v>312</v>
      </c>
      <c r="I87" t="s">
        <v>311</v>
      </c>
      <c r="J87" t="s">
        <v>58</v>
      </c>
      <c r="K87" t="s">
        <v>59</v>
      </c>
      <c r="L87" t="s">
        <v>60</v>
      </c>
      <c r="M87" t="s">
        <v>61</v>
      </c>
      <c r="N87" t="s">
        <v>71</v>
      </c>
      <c r="O87" t="s">
        <v>63</v>
      </c>
      <c r="P87">
        <v>1997</v>
      </c>
      <c r="Q87">
        <v>5</v>
      </c>
      <c r="R87">
        <v>-0.60901700000000003</v>
      </c>
      <c r="S87">
        <v>100.753697</v>
      </c>
      <c r="T87">
        <v>30</v>
      </c>
      <c r="U87" s="12">
        <v>100</v>
      </c>
      <c r="V87" s="5">
        <v>0.31173076923076898</v>
      </c>
      <c r="W87" s="5">
        <v>0.42277691219569102</v>
      </c>
      <c r="X87" s="5">
        <v>-0.01</v>
      </c>
      <c r="Y87" s="5">
        <v>0.35</v>
      </c>
      <c r="Z87" s="6">
        <v>1.1548976312210399</v>
      </c>
      <c r="AA87" s="6">
        <v>55.194051448676397</v>
      </c>
      <c r="AB87" s="6">
        <v>41.260342651467901</v>
      </c>
      <c r="AC87" s="6">
        <v>0.217801095351357</v>
      </c>
      <c r="AD87" s="6">
        <v>0.27126396508660799</v>
      </c>
      <c r="AE87" s="6">
        <v>15.0384806545343</v>
      </c>
      <c r="AF87" s="6">
        <v>18.116251162834899</v>
      </c>
      <c r="AG87" s="6">
        <v>5.1712328767123301</v>
      </c>
      <c r="AH87" s="6">
        <v>0.12999999999999901</v>
      </c>
      <c r="AI87" s="10">
        <v>62.92</v>
      </c>
      <c r="AJ87" s="6">
        <f t="shared" si="12"/>
        <v>21.275782099156103</v>
      </c>
      <c r="AK87" s="6">
        <f t="shared" si="13"/>
        <v>16.104549222443772</v>
      </c>
      <c r="AL87" s="10">
        <v>41.644217900843898</v>
      </c>
      <c r="AM87" s="7">
        <v>1534245.6669999999</v>
      </c>
      <c r="AN87" s="9">
        <v>53</v>
      </c>
      <c r="AO87" s="6">
        <v>158.24250000000001</v>
      </c>
      <c r="AP87" s="6">
        <v>101.113674468174</v>
      </c>
      <c r="AQ87" s="6">
        <v>189.9325</v>
      </c>
      <c r="AR87" s="6">
        <v>128.52097414766101</v>
      </c>
      <c r="AS87" s="6">
        <v>11.4584803371374</v>
      </c>
      <c r="AT87" s="6">
        <v>1.74</v>
      </c>
      <c r="AU87" s="6">
        <v>1.66770558477186</v>
      </c>
      <c r="AV87" s="10">
        <v>2.9018077175030399</v>
      </c>
      <c r="AW87" s="10">
        <v>6.3527691742019199</v>
      </c>
      <c r="AX87" s="10">
        <v>28.720591329950601</v>
      </c>
      <c r="AY87" s="11">
        <v>130</v>
      </c>
      <c r="AZ87" s="10">
        <v>25.723553558161907</v>
      </c>
      <c r="BA87" s="6">
        <v>0.91063073621879898</v>
      </c>
      <c r="BB87" s="10">
        <v>9.1063073621879909</v>
      </c>
      <c r="BD87" s="8">
        <f t="shared" si="14"/>
        <v>6292</v>
      </c>
      <c r="BE87" s="8">
        <f t="shared" si="15"/>
        <v>1811.6251162834899</v>
      </c>
      <c r="BF87" s="8">
        <f t="shared" si="16"/>
        <v>4681.5450777556225</v>
      </c>
      <c r="BG87" s="8">
        <f t="shared" si="17"/>
        <v>290.18077175030396</v>
      </c>
      <c r="BH87" s="8">
        <f t="shared" si="18"/>
        <v>635.27691742019204</v>
      </c>
      <c r="BI87" s="8">
        <f t="shared" si="19"/>
        <v>21.780109535135701</v>
      </c>
      <c r="BJ87" s="8">
        <f t="shared" si="20"/>
        <v>13000</v>
      </c>
      <c r="BK87" s="8">
        <f t="shared" si="21"/>
        <v>2572.3553558161907</v>
      </c>
      <c r="BL87" s="8">
        <f t="shared" si="22"/>
        <v>910.63073621879903</v>
      </c>
    </row>
    <row r="88" spans="1:64" x14ac:dyDescent="0.2">
      <c r="A88">
        <v>28</v>
      </c>
      <c r="B88" t="s">
        <v>51</v>
      </c>
      <c r="C88" t="s">
        <v>313</v>
      </c>
      <c r="D88" t="s">
        <v>53</v>
      </c>
      <c r="E88" t="s">
        <v>314</v>
      </c>
      <c r="F88" t="s">
        <v>315</v>
      </c>
      <c r="G88" t="s">
        <v>316</v>
      </c>
      <c r="H88" t="s">
        <v>316</v>
      </c>
      <c r="I88" t="s">
        <v>317</v>
      </c>
      <c r="J88" t="s">
        <v>58</v>
      </c>
      <c r="K88" t="s">
        <v>59</v>
      </c>
      <c r="L88" t="s">
        <v>60</v>
      </c>
      <c r="M88" t="s">
        <v>61</v>
      </c>
      <c r="N88" t="s">
        <v>71</v>
      </c>
      <c r="O88" t="s">
        <v>63</v>
      </c>
      <c r="P88">
        <v>2011</v>
      </c>
      <c r="Q88">
        <v>19</v>
      </c>
      <c r="R88">
        <v>-8.2578175999999992</v>
      </c>
      <c r="S88">
        <v>111.373558</v>
      </c>
      <c r="T88">
        <v>30</v>
      </c>
      <c r="U88" s="12">
        <v>315</v>
      </c>
      <c r="V88" s="5">
        <v>0.33865384615384603</v>
      </c>
      <c r="W88" s="5">
        <v>0.71032356416787101</v>
      </c>
      <c r="X88" s="5">
        <v>0.98</v>
      </c>
      <c r="Y88" s="5">
        <v>0.59</v>
      </c>
      <c r="Z88" s="6">
        <v>1.0630752195191999</v>
      </c>
      <c r="AA88" s="6">
        <v>60.014224166964603</v>
      </c>
      <c r="AB88" s="6">
        <v>41.281473582259899</v>
      </c>
      <c r="AC88" s="6">
        <v>0.217801095351357</v>
      </c>
      <c r="AD88" s="6">
        <v>0.229506351370346</v>
      </c>
      <c r="AE88" s="6">
        <v>15.0384806545343</v>
      </c>
      <c r="AF88" s="6">
        <v>15.350258435797</v>
      </c>
      <c r="AG88" s="6">
        <v>5.1712328767123301</v>
      </c>
      <c r="AH88" s="6">
        <v>0.12999999999999901</v>
      </c>
      <c r="AI88" s="10">
        <v>62.92</v>
      </c>
      <c r="AJ88" s="6">
        <f t="shared" si="12"/>
        <v>21.275007717569601</v>
      </c>
      <c r="AK88" s="6">
        <f t="shared" si="13"/>
        <v>16.10377484085727</v>
      </c>
      <c r="AL88" s="10">
        <v>41.644992282430401</v>
      </c>
      <c r="AM88" s="7">
        <v>1187804</v>
      </c>
      <c r="AN88" s="9">
        <v>53</v>
      </c>
      <c r="AO88" s="6">
        <v>158.24250000000001</v>
      </c>
      <c r="AP88" s="6">
        <v>109.82205906737801</v>
      </c>
      <c r="AQ88" s="6">
        <v>189.9325</v>
      </c>
      <c r="AR88" s="6">
        <v>139.59933737934301</v>
      </c>
      <c r="AS88" s="6">
        <v>12.986101191318401</v>
      </c>
      <c r="AT88" s="6">
        <v>0.52</v>
      </c>
      <c r="AU88" s="6">
        <v>3.6232337034233999</v>
      </c>
      <c r="AV88" s="10">
        <v>1.88408152578017</v>
      </c>
      <c r="AW88" s="10">
        <v>4.4232771777875</v>
      </c>
      <c r="AX88" s="10">
        <v>5.6296555006966198</v>
      </c>
      <c r="AY88" s="11">
        <v>409.5</v>
      </c>
      <c r="AZ88" s="10">
        <v>11.853777345283621</v>
      </c>
      <c r="BA88" s="6">
        <v>14.891998897776199</v>
      </c>
      <c r="BB88" s="10">
        <v>148.91998897776199</v>
      </c>
      <c r="BD88" s="8">
        <f t="shared" si="14"/>
        <v>19819.8</v>
      </c>
      <c r="BE88" s="8">
        <f t="shared" si="15"/>
        <v>4835.331407276055</v>
      </c>
      <c r="BF88" s="8">
        <f t="shared" si="16"/>
        <v>14747.11092512996</v>
      </c>
      <c r="BG88" s="8">
        <f t="shared" si="17"/>
        <v>593.48568062075356</v>
      </c>
      <c r="BH88" s="8">
        <f t="shared" si="18"/>
        <v>1393.3323110030624</v>
      </c>
      <c r="BI88" s="8">
        <f t="shared" si="19"/>
        <v>68.607345035677454</v>
      </c>
      <c r="BJ88" s="8">
        <f t="shared" si="20"/>
        <v>128992.5</v>
      </c>
      <c r="BK88" s="8">
        <f t="shared" si="21"/>
        <v>3733.9398637643408</v>
      </c>
      <c r="BL88" s="8">
        <f t="shared" si="22"/>
        <v>46909.796527995029</v>
      </c>
    </row>
    <row r="89" spans="1:64" x14ac:dyDescent="0.2">
      <c r="A89">
        <v>29</v>
      </c>
      <c r="B89" t="s">
        <v>51</v>
      </c>
      <c r="C89" t="s">
        <v>313</v>
      </c>
      <c r="D89" t="s">
        <v>53</v>
      </c>
      <c r="E89" t="s">
        <v>318</v>
      </c>
      <c r="F89" t="s">
        <v>315</v>
      </c>
      <c r="G89" t="s">
        <v>319</v>
      </c>
      <c r="H89" t="s">
        <v>319</v>
      </c>
      <c r="I89" t="s">
        <v>317</v>
      </c>
      <c r="J89" t="s">
        <v>58</v>
      </c>
      <c r="K89" t="s">
        <v>59</v>
      </c>
      <c r="L89" t="s">
        <v>60</v>
      </c>
      <c r="M89" t="s">
        <v>61</v>
      </c>
      <c r="N89" t="s">
        <v>71</v>
      </c>
      <c r="O89" t="s">
        <v>63</v>
      </c>
      <c r="P89">
        <v>2011</v>
      </c>
      <c r="Q89">
        <v>19</v>
      </c>
      <c r="R89">
        <v>-8.2578175999999992</v>
      </c>
      <c r="S89">
        <v>111.373558</v>
      </c>
      <c r="T89">
        <v>30</v>
      </c>
      <c r="U89" s="12">
        <v>315</v>
      </c>
      <c r="V89" s="5">
        <v>0.33865384615384603</v>
      </c>
      <c r="W89" s="5">
        <v>0.71032356416787101</v>
      </c>
      <c r="X89" s="5">
        <v>0.98</v>
      </c>
      <c r="Y89" s="5">
        <v>0.59</v>
      </c>
      <c r="Z89" s="6">
        <v>1.0630752195191999</v>
      </c>
      <c r="AA89" s="6">
        <v>60.014224166964603</v>
      </c>
      <c r="AB89" s="6">
        <v>41.281473582259899</v>
      </c>
      <c r="AC89" s="6">
        <v>0.217801095351357</v>
      </c>
      <c r="AD89" s="6">
        <v>0.229506351370346</v>
      </c>
      <c r="AE89" s="6">
        <v>15.0384806545343</v>
      </c>
      <c r="AF89" s="6">
        <v>15.350258435797</v>
      </c>
      <c r="AG89" s="6">
        <v>5.1712328767123301</v>
      </c>
      <c r="AH89" s="6">
        <v>0.12999999999999901</v>
      </c>
      <c r="AI89" s="10">
        <v>62.92</v>
      </c>
      <c r="AJ89" s="6">
        <f t="shared" si="12"/>
        <v>21.275007717569601</v>
      </c>
      <c r="AK89" s="6">
        <f t="shared" si="13"/>
        <v>16.10377484085727</v>
      </c>
      <c r="AL89" s="10">
        <v>41.644992282430401</v>
      </c>
      <c r="AM89" s="7">
        <v>1187804</v>
      </c>
      <c r="AN89" s="9">
        <v>53</v>
      </c>
      <c r="AO89" s="6">
        <v>158.24250000000001</v>
      </c>
      <c r="AP89" s="6">
        <v>109.82205906737801</v>
      </c>
      <c r="AQ89" s="6">
        <v>189.9325</v>
      </c>
      <c r="AR89" s="6">
        <v>139.59933737934301</v>
      </c>
      <c r="AS89" s="6">
        <v>12.986101191318401</v>
      </c>
      <c r="AT89" s="6">
        <v>0.52</v>
      </c>
      <c r="AU89" s="6">
        <v>3.6232337034233999</v>
      </c>
      <c r="AV89" s="10">
        <v>1.88408152578017</v>
      </c>
      <c r="AW89" s="10">
        <v>4.4232771777875</v>
      </c>
      <c r="AX89" s="10">
        <v>5.6296555006966198</v>
      </c>
      <c r="AY89" s="11">
        <v>409.5</v>
      </c>
      <c r="AZ89" s="10">
        <v>11.853777345283621</v>
      </c>
      <c r="BA89" s="6">
        <v>14.891998897776199</v>
      </c>
      <c r="BB89" s="10">
        <v>148.91998897776199</v>
      </c>
      <c r="BD89" s="8">
        <f t="shared" si="14"/>
        <v>19819.8</v>
      </c>
      <c r="BE89" s="8">
        <f t="shared" si="15"/>
        <v>4835.331407276055</v>
      </c>
      <c r="BF89" s="8">
        <f t="shared" si="16"/>
        <v>14747.11092512996</v>
      </c>
      <c r="BG89" s="8">
        <f t="shared" si="17"/>
        <v>593.48568062075356</v>
      </c>
      <c r="BH89" s="8">
        <f t="shared" si="18"/>
        <v>1393.3323110030624</v>
      </c>
      <c r="BI89" s="8">
        <f t="shared" si="19"/>
        <v>68.607345035677454</v>
      </c>
      <c r="BJ89" s="8">
        <f t="shared" si="20"/>
        <v>128992.5</v>
      </c>
      <c r="BK89" s="8">
        <f t="shared" si="21"/>
        <v>3733.9398637643408</v>
      </c>
      <c r="BL89" s="8">
        <f t="shared" si="22"/>
        <v>46909.796527995029</v>
      </c>
    </row>
    <row r="90" spans="1:64" x14ac:dyDescent="0.2">
      <c r="A90">
        <v>69</v>
      </c>
      <c r="B90" t="s">
        <v>51</v>
      </c>
      <c r="C90" t="s">
        <v>313</v>
      </c>
      <c r="D90" t="s">
        <v>53</v>
      </c>
      <c r="E90" t="s">
        <v>320</v>
      </c>
      <c r="F90" t="s">
        <v>321</v>
      </c>
      <c r="G90" t="s">
        <v>322</v>
      </c>
      <c r="H90" t="s">
        <v>322</v>
      </c>
      <c r="I90" t="s">
        <v>323</v>
      </c>
      <c r="J90" t="s">
        <v>58</v>
      </c>
      <c r="K90" t="s">
        <v>59</v>
      </c>
      <c r="L90" t="s">
        <v>60</v>
      </c>
      <c r="M90" t="s">
        <v>61</v>
      </c>
      <c r="N90" t="s">
        <v>71</v>
      </c>
      <c r="O90" t="s">
        <v>63</v>
      </c>
      <c r="P90">
        <v>2012</v>
      </c>
      <c r="Q90">
        <v>20</v>
      </c>
      <c r="R90">
        <v>-7.7110288999999996</v>
      </c>
      <c r="S90">
        <v>113.57068150000001</v>
      </c>
      <c r="T90">
        <v>30</v>
      </c>
      <c r="U90" s="12">
        <v>660</v>
      </c>
      <c r="V90" s="5">
        <v>0.340576923076923</v>
      </c>
      <c r="W90" s="5">
        <v>0.71032356416787101</v>
      </c>
      <c r="X90" s="5">
        <v>0.98</v>
      </c>
      <c r="Y90" s="5">
        <v>0.59</v>
      </c>
      <c r="Z90" s="6">
        <v>1.0570720563139699</v>
      </c>
      <c r="AA90" s="6">
        <v>60.014224166964603</v>
      </c>
      <c r="AB90" s="6">
        <v>41.054617313990299</v>
      </c>
      <c r="AC90" s="6">
        <v>0.217801095351357</v>
      </c>
      <c r="AD90" s="6">
        <v>0.22689982677488499</v>
      </c>
      <c r="AE90" s="6">
        <v>15.0384806545343</v>
      </c>
      <c r="AF90" s="6">
        <v>15.177397578368</v>
      </c>
      <c r="AG90" s="6">
        <v>5.1712328767123301</v>
      </c>
      <c r="AH90" s="6">
        <v>0.12999999999999901</v>
      </c>
      <c r="AI90" s="10">
        <v>62.92</v>
      </c>
      <c r="AJ90" s="6">
        <f t="shared" si="12"/>
        <v>21.503193818983704</v>
      </c>
      <c r="AK90" s="6">
        <f t="shared" si="13"/>
        <v>16.331960942271373</v>
      </c>
      <c r="AL90" s="10">
        <v>41.416806181016298</v>
      </c>
      <c r="AM90" s="7">
        <v>1253133</v>
      </c>
      <c r="AN90" s="9">
        <v>53</v>
      </c>
      <c r="AO90" s="6">
        <v>158.24250000000001</v>
      </c>
      <c r="AP90" s="6">
        <v>110.660631892071</v>
      </c>
      <c r="AQ90" s="6">
        <v>189.9325</v>
      </c>
      <c r="AR90" s="6">
        <v>140.60719439207099</v>
      </c>
      <c r="AS90" s="6">
        <v>13.4430924077654</v>
      </c>
      <c r="AT90" s="6">
        <v>0.52</v>
      </c>
      <c r="AU90" s="6">
        <v>3.9181882551393898</v>
      </c>
      <c r="AV90" s="10">
        <v>2.0374578926724798</v>
      </c>
      <c r="AW90" s="10">
        <v>3.93328993682529</v>
      </c>
      <c r="AX90" s="10">
        <v>5.2027767274077501</v>
      </c>
      <c r="AY90" s="11">
        <v>858</v>
      </c>
      <c r="AZ90" s="10">
        <v>12.331005910070006</v>
      </c>
      <c r="BA90" s="6">
        <v>32.351094503832797</v>
      </c>
      <c r="BB90" s="10">
        <v>323.51094503832797</v>
      </c>
      <c r="BD90" s="8">
        <f t="shared" si="14"/>
        <v>41527.200000000004</v>
      </c>
      <c r="BE90" s="8">
        <f t="shared" si="15"/>
        <v>10017.082401722881</v>
      </c>
      <c r="BF90" s="8">
        <f t="shared" si="16"/>
        <v>30748.105778100897</v>
      </c>
      <c r="BG90" s="8">
        <f t="shared" si="17"/>
        <v>1344.7222091638366</v>
      </c>
      <c r="BH90" s="8">
        <f t="shared" si="18"/>
        <v>2595.9713583046914</v>
      </c>
      <c r="BI90" s="8">
        <f t="shared" si="19"/>
        <v>143.74872293189563</v>
      </c>
      <c r="BJ90" s="8">
        <f t="shared" si="20"/>
        <v>566280</v>
      </c>
      <c r="BK90" s="8">
        <f t="shared" si="21"/>
        <v>8138.4639006462039</v>
      </c>
      <c r="BL90" s="8">
        <f t="shared" si="22"/>
        <v>213517.22372529647</v>
      </c>
    </row>
    <row r="91" spans="1:64" x14ac:dyDescent="0.2">
      <c r="A91">
        <v>152</v>
      </c>
      <c r="B91" t="s">
        <v>51</v>
      </c>
      <c r="C91" t="s">
        <v>313</v>
      </c>
      <c r="D91" t="s">
        <v>53</v>
      </c>
      <c r="E91" t="s">
        <v>324</v>
      </c>
      <c r="F91" t="s">
        <v>325</v>
      </c>
      <c r="G91" t="s">
        <v>326</v>
      </c>
      <c r="H91" t="s">
        <v>326</v>
      </c>
      <c r="I91" t="s">
        <v>327</v>
      </c>
      <c r="J91" t="s">
        <v>58</v>
      </c>
      <c r="K91" t="s">
        <v>128</v>
      </c>
      <c r="L91" t="s">
        <v>60</v>
      </c>
      <c r="M91" t="s">
        <v>61</v>
      </c>
      <c r="N91" t="s">
        <v>71</v>
      </c>
      <c r="O91" t="s">
        <v>63</v>
      </c>
      <c r="P91">
        <v>1999</v>
      </c>
      <c r="Q91">
        <v>7</v>
      </c>
      <c r="R91">
        <v>-7.7152989999999999</v>
      </c>
      <c r="S91">
        <v>113.5857062</v>
      </c>
      <c r="T91">
        <v>30</v>
      </c>
      <c r="U91" s="12">
        <v>615</v>
      </c>
      <c r="V91" s="5">
        <v>0.31557692307692298</v>
      </c>
      <c r="W91" s="5">
        <v>0.71032356416787101</v>
      </c>
      <c r="X91" s="5">
        <v>0.98</v>
      </c>
      <c r="Y91" s="5">
        <v>0.59</v>
      </c>
      <c r="Z91" s="6">
        <v>1.1408207814731901</v>
      </c>
      <c r="AA91" s="6">
        <v>60.014224166964603</v>
      </c>
      <c r="AB91" s="6">
        <v>44.2195716336064</v>
      </c>
      <c r="AC91" s="6">
        <v>0.217801095351357</v>
      </c>
      <c r="AD91" s="6">
        <v>0.26463184515995503</v>
      </c>
      <c r="AE91" s="6">
        <v>15.0384806545343</v>
      </c>
      <c r="AF91" s="6">
        <v>17.677349834458099</v>
      </c>
      <c r="AG91" s="6">
        <v>5.1712328767123301</v>
      </c>
      <c r="AH91" s="6">
        <v>0.12999999999999901</v>
      </c>
      <c r="AI91" s="10">
        <v>53.17</v>
      </c>
      <c r="AJ91" s="6">
        <f t="shared" si="12"/>
        <v>8.5696758138120046</v>
      </c>
      <c r="AK91" s="6">
        <f t="shared" si="13"/>
        <v>3.3984429370996745</v>
      </c>
      <c r="AL91" s="10">
        <v>44.600324186187997</v>
      </c>
      <c r="AM91" s="7">
        <v>932090</v>
      </c>
      <c r="AN91" s="9">
        <v>53</v>
      </c>
      <c r="AO91" s="6">
        <v>158.24250000000001</v>
      </c>
      <c r="AP91" s="6">
        <v>99.759185171058306</v>
      </c>
      <c r="AQ91" s="6">
        <v>189.9325</v>
      </c>
      <c r="AR91" s="6">
        <v>127.505053226614</v>
      </c>
      <c r="AS91" s="6">
        <v>7.7264154525437601</v>
      </c>
      <c r="AT91" s="6">
        <v>0.52</v>
      </c>
      <c r="AU91" s="6">
        <v>7.39264442357128</v>
      </c>
      <c r="AV91" s="10">
        <v>3.8441751002570701</v>
      </c>
      <c r="AW91" s="10">
        <v>20.650102611725298</v>
      </c>
      <c r="AX91" s="10">
        <v>25.736739270246201</v>
      </c>
      <c r="AY91" s="11">
        <v>799.5</v>
      </c>
      <c r="AZ91" s="10">
        <v>44.077559282218203</v>
      </c>
      <c r="BA91" s="6">
        <v>12.7958306048524</v>
      </c>
      <c r="BB91" s="10">
        <v>127.95830604852399</v>
      </c>
      <c r="BD91" s="8">
        <f t="shared" si="14"/>
        <v>32699.55</v>
      </c>
      <c r="BE91" s="8">
        <f t="shared" si="15"/>
        <v>10871.570148191731</v>
      </c>
      <c r="BF91" s="8">
        <f t="shared" si="16"/>
        <v>30609.507593683702</v>
      </c>
      <c r="BG91" s="8">
        <f t="shared" si="17"/>
        <v>2364.1676866580983</v>
      </c>
      <c r="BH91" s="8">
        <f t="shared" si="18"/>
        <v>12699.813106211059</v>
      </c>
      <c r="BI91" s="8">
        <f t="shared" si="19"/>
        <v>133.94767364108455</v>
      </c>
      <c r="BJ91" s="8">
        <f t="shared" si="20"/>
        <v>491692.5</v>
      </c>
      <c r="BK91" s="8">
        <f t="shared" si="21"/>
        <v>27107.698958564197</v>
      </c>
      <c r="BL91" s="8">
        <f t="shared" si="22"/>
        <v>78694.358219842252</v>
      </c>
    </row>
    <row r="92" spans="1:64" x14ac:dyDescent="0.2">
      <c r="A92">
        <v>65</v>
      </c>
      <c r="B92" t="s">
        <v>51</v>
      </c>
      <c r="C92" t="s">
        <v>313</v>
      </c>
      <c r="D92" t="s">
        <v>53</v>
      </c>
      <c r="E92" t="s">
        <v>324</v>
      </c>
      <c r="F92" t="s">
        <v>325</v>
      </c>
      <c r="G92" t="s">
        <v>328</v>
      </c>
      <c r="H92" t="s">
        <v>328</v>
      </c>
      <c r="I92" t="s">
        <v>327</v>
      </c>
      <c r="J92" t="s">
        <v>58</v>
      </c>
      <c r="K92" t="s">
        <v>128</v>
      </c>
      <c r="L92" t="s">
        <v>60</v>
      </c>
      <c r="M92" t="s">
        <v>61</v>
      </c>
      <c r="N92" t="s">
        <v>71</v>
      </c>
      <c r="O92" t="s">
        <v>63</v>
      </c>
      <c r="P92">
        <v>1999</v>
      </c>
      <c r="Q92">
        <v>7</v>
      </c>
      <c r="R92">
        <v>-7.7152989999999999</v>
      </c>
      <c r="S92">
        <v>113.5857062</v>
      </c>
      <c r="T92">
        <v>30</v>
      </c>
      <c r="U92" s="12">
        <v>615</v>
      </c>
      <c r="V92" s="5">
        <v>0.31557692307692298</v>
      </c>
      <c r="W92" s="5">
        <v>0.71032356416787101</v>
      </c>
      <c r="X92" s="5">
        <v>0.98</v>
      </c>
      <c r="Y92" s="5">
        <v>0.59</v>
      </c>
      <c r="Z92" s="6">
        <v>1.1408207814731901</v>
      </c>
      <c r="AA92" s="6">
        <v>60.014224166964603</v>
      </c>
      <c r="AB92" s="6">
        <v>44.2195716336064</v>
      </c>
      <c r="AC92" s="6">
        <v>0.217801095351357</v>
      </c>
      <c r="AD92" s="6">
        <v>0.26463184515995503</v>
      </c>
      <c r="AE92" s="6">
        <v>15.0384806545343</v>
      </c>
      <c r="AF92" s="6">
        <v>17.677349834458099</v>
      </c>
      <c r="AG92" s="6">
        <v>5.1712328767123301</v>
      </c>
      <c r="AH92" s="6">
        <v>0.12999999999999901</v>
      </c>
      <c r="AI92" s="10">
        <v>53.17</v>
      </c>
      <c r="AJ92" s="6">
        <f t="shared" si="12"/>
        <v>8.5696758138120046</v>
      </c>
      <c r="AK92" s="6">
        <f t="shared" si="13"/>
        <v>3.3984429370996745</v>
      </c>
      <c r="AL92" s="10">
        <v>44.600324186187997</v>
      </c>
      <c r="AM92" s="7">
        <v>932090</v>
      </c>
      <c r="AN92" s="9">
        <v>53</v>
      </c>
      <c r="AO92" s="6">
        <v>158.24250000000001</v>
      </c>
      <c r="AP92" s="6">
        <v>99.759185171058306</v>
      </c>
      <c r="AQ92" s="6">
        <v>189.9325</v>
      </c>
      <c r="AR92" s="6">
        <v>127.505053226614</v>
      </c>
      <c r="AS92" s="6">
        <v>7.7264154525437601</v>
      </c>
      <c r="AT92" s="6">
        <v>0.52</v>
      </c>
      <c r="AU92" s="6">
        <v>7.39264442357128</v>
      </c>
      <c r="AV92" s="10">
        <v>3.8441751002570701</v>
      </c>
      <c r="AW92" s="10">
        <v>20.650102611725298</v>
      </c>
      <c r="AX92" s="10">
        <v>25.736739270246201</v>
      </c>
      <c r="AY92" s="11">
        <v>799.5</v>
      </c>
      <c r="AZ92" s="10">
        <v>44.077559282218203</v>
      </c>
      <c r="BA92" s="6">
        <v>12.7958306048524</v>
      </c>
      <c r="BB92" s="10">
        <v>127.95830604852399</v>
      </c>
      <c r="BD92" s="8">
        <f t="shared" si="14"/>
        <v>32699.55</v>
      </c>
      <c r="BE92" s="8">
        <f t="shared" si="15"/>
        <v>10871.570148191731</v>
      </c>
      <c r="BF92" s="8">
        <f t="shared" si="16"/>
        <v>30609.507593683702</v>
      </c>
      <c r="BG92" s="8">
        <f t="shared" si="17"/>
        <v>2364.1676866580983</v>
      </c>
      <c r="BH92" s="8">
        <f t="shared" si="18"/>
        <v>12699.813106211059</v>
      </c>
      <c r="BI92" s="8">
        <f t="shared" si="19"/>
        <v>133.94767364108455</v>
      </c>
      <c r="BJ92" s="8">
        <f t="shared" si="20"/>
        <v>491692.5</v>
      </c>
      <c r="BK92" s="8">
        <f t="shared" si="21"/>
        <v>27107.698958564197</v>
      </c>
      <c r="BL92" s="8">
        <f t="shared" si="22"/>
        <v>78694.358219842252</v>
      </c>
    </row>
    <row r="93" spans="1:64" x14ac:dyDescent="0.2">
      <c r="A93">
        <v>93</v>
      </c>
      <c r="B93" t="s">
        <v>51</v>
      </c>
      <c r="C93" t="s">
        <v>313</v>
      </c>
      <c r="D93" t="s">
        <v>53</v>
      </c>
      <c r="E93" t="s">
        <v>329</v>
      </c>
      <c r="F93" t="s">
        <v>330</v>
      </c>
      <c r="G93" t="s">
        <v>331</v>
      </c>
      <c r="H93" t="s">
        <v>331</v>
      </c>
      <c r="I93" t="s">
        <v>332</v>
      </c>
      <c r="J93" t="s">
        <v>58</v>
      </c>
      <c r="K93" t="s">
        <v>128</v>
      </c>
      <c r="L93" t="s">
        <v>60</v>
      </c>
      <c r="M93" t="s">
        <v>61</v>
      </c>
      <c r="N93" t="s">
        <v>71</v>
      </c>
      <c r="O93" t="s">
        <v>63</v>
      </c>
      <c r="P93">
        <v>2000</v>
      </c>
      <c r="Q93">
        <v>8</v>
      </c>
      <c r="R93">
        <v>-7.7152989999999999</v>
      </c>
      <c r="S93">
        <v>113.5857062</v>
      </c>
      <c r="T93">
        <v>30</v>
      </c>
      <c r="U93" s="12">
        <v>660</v>
      </c>
      <c r="V93" s="5">
        <v>0.31749999999999901</v>
      </c>
      <c r="W93" s="5">
        <v>0.71032356416787101</v>
      </c>
      <c r="X93" s="5">
        <v>0.98</v>
      </c>
      <c r="Y93" s="5">
        <v>0.59</v>
      </c>
      <c r="Z93" s="6">
        <v>1.1339102681903801</v>
      </c>
      <c r="AA93" s="6">
        <v>60.014224166964603</v>
      </c>
      <c r="AB93" s="6">
        <v>43.958404846689902</v>
      </c>
      <c r="AC93" s="6">
        <v>0.217801095351357</v>
      </c>
      <c r="AD93" s="6">
        <v>0.26140662427820599</v>
      </c>
      <c r="AE93" s="6">
        <v>15.0384806545343</v>
      </c>
      <c r="AF93" s="6">
        <v>17.463856628608401</v>
      </c>
      <c r="AG93" s="6">
        <v>5.1712328767123301</v>
      </c>
      <c r="AH93" s="6">
        <v>0.12999999999999901</v>
      </c>
      <c r="AI93" s="10">
        <v>53.17</v>
      </c>
      <c r="AJ93" s="6">
        <f t="shared" si="12"/>
        <v>8.8323753180424021</v>
      </c>
      <c r="AK93" s="6">
        <f t="shared" si="13"/>
        <v>3.6611424413300719</v>
      </c>
      <c r="AL93" s="10">
        <v>44.3376246819576</v>
      </c>
      <c r="AM93" s="7">
        <v>951112</v>
      </c>
      <c r="AN93" s="9">
        <v>53</v>
      </c>
      <c r="AO93" s="6">
        <v>158.24250000000001</v>
      </c>
      <c r="AP93" s="6">
        <v>100.597757995751</v>
      </c>
      <c r="AQ93" s="6">
        <v>189.9325</v>
      </c>
      <c r="AR93" s="6">
        <v>128.51291023934101</v>
      </c>
      <c r="AS93" s="6">
        <v>8.1495115454812606</v>
      </c>
      <c r="AT93" s="6">
        <v>0.52</v>
      </c>
      <c r="AU93" s="6">
        <v>7.39264442357128</v>
      </c>
      <c r="AV93" s="10">
        <v>3.8441751002570701</v>
      </c>
      <c r="AW93" s="10">
        <v>3.5703226398690502</v>
      </c>
      <c r="AX93" s="10">
        <v>4.7304549038675097</v>
      </c>
      <c r="AY93" s="11">
        <v>858</v>
      </c>
      <c r="AZ93" s="10">
        <v>41.749829558642368</v>
      </c>
      <c r="BA93" s="6">
        <v>15.466644373926</v>
      </c>
      <c r="BB93" s="10">
        <v>154.66644373925999</v>
      </c>
      <c r="BD93" s="8">
        <f t="shared" si="14"/>
        <v>35092.200000000004</v>
      </c>
      <c r="BE93" s="8">
        <f t="shared" si="15"/>
        <v>11526.145374881544</v>
      </c>
      <c r="BF93" s="8">
        <f t="shared" si="16"/>
        <v>32675.845988722154</v>
      </c>
      <c r="BG93" s="8">
        <f t="shared" si="17"/>
        <v>2537.1555661696661</v>
      </c>
      <c r="BH93" s="8">
        <f t="shared" si="18"/>
        <v>2356.4129423135732</v>
      </c>
      <c r="BI93" s="8">
        <f t="shared" si="19"/>
        <v>143.74872293189563</v>
      </c>
      <c r="BJ93" s="8">
        <f t="shared" si="20"/>
        <v>566280</v>
      </c>
      <c r="BK93" s="8">
        <f t="shared" si="21"/>
        <v>27554.887508703963</v>
      </c>
      <c r="BL93" s="8">
        <f t="shared" si="22"/>
        <v>102079.8528679116</v>
      </c>
    </row>
    <row r="94" spans="1:64" x14ac:dyDescent="0.2">
      <c r="A94">
        <v>110</v>
      </c>
      <c r="B94" t="s">
        <v>51</v>
      </c>
      <c r="C94" t="s">
        <v>313</v>
      </c>
      <c r="D94" t="s">
        <v>53</v>
      </c>
      <c r="E94" t="s">
        <v>329</v>
      </c>
      <c r="F94" t="s">
        <v>330</v>
      </c>
      <c r="G94" t="s">
        <v>333</v>
      </c>
      <c r="H94" t="s">
        <v>333</v>
      </c>
      <c r="I94" t="s">
        <v>332</v>
      </c>
      <c r="J94" t="s">
        <v>58</v>
      </c>
      <c r="K94" t="s">
        <v>59</v>
      </c>
      <c r="L94" t="s">
        <v>60</v>
      </c>
      <c r="M94" t="s">
        <v>61</v>
      </c>
      <c r="N94" t="s">
        <v>71</v>
      </c>
      <c r="O94" t="s">
        <v>63</v>
      </c>
      <c r="P94">
        <v>2000</v>
      </c>
      <c r="Q94">
        <v>8</v>
      </c>
      <c r="R94">
        <v>-7.7152989999999999</v>
      </c>
      <c r="S94">
        <v>113.5857062</v>
      </c>
      <c r="T94">
        <v>30</v>
      </c>
      <c r="U94" s="12">
        <v>660</v>
      </c>
      <c r="V94" s="5">
        <v>0.31749999999999901</v>
      </c>
      <c r="W94" s="5">
        <v>0.71032356416787101</v>
      </c>
      <c r="X94" s="5">
        <v>0.98</v>
      </c>
      <c r="Y94" s="5">
        <v>0.59</v>
      </c>
      <c r="Z94" s="6">
        <v>1.1339102681903801</v>
      </c>
      <c r="AA94" s="6">
        <v>60.014224166964603</v>
      </c>
      <c r="AB94" s="6">
        <v>43.958404846689902</v>
      </c>
      <c r="AC94" s="6">
        <v>0.217801095351357</v>
      </c>
      <c r="AD94" s="6">
        <v>0.26140662427820599</v>
      </c>
      <c r="AE94" s="6">
        <v>15.0384806545343</v>
      </c>
      <c r="AF94" s="6">
        <v>17.463856628608401</v>
      </c>
      <c r="AG94" s="6">
        <v>5.1712328767123301</v>
      </c>
      <c r="AH94" s="6">
        <v>0.12999999999999901</v>
      </c>
      <c r="AI94" s="10">
        <v>62.92</v>
      </c>
      <c r="AJ94" s="6">
        <f t="shared" si="12"/>
        <v>18.582375318042402</v>
      </c>
      <c r="AK94" s="6">
        <f t="shared" si="13"/>
        <v>13.411142441330071</v>
      </c>
      <c r="AL94" s="10">
        <v>44.3376246819576</v>
      </c>
      <c r="AM94" s="7">
        <v>951112</v>
      </c>
      <c r="AN94" s="9">
        <v>53</v>
      </c>
      <c r="AO94" s="6">
        <v>158.24250000000001</v>
      </c>
      <c r="AP94" s="6">
        <v>100.597757995751</v>
      </c>
      <c r="AQ94" s="6">
        <v>189.9325</v>
      </c>
      <c r="AR94" s="6">
        <v>128.51291023934101</v>
      </c>
      <c r="AS94" s="6">
        <v>8.1495115454812606</v>
      </c>
      <c r="AT94" s="6">
        <v>0.52</v>
      </c>
      <c r="AU94" s="6">
        <v>7.39264442357128</v>
      </c>
      <c r="AV94" s="10">
        <v>3.8441751002570701</v>
      </c>
      <c r="AW94" s="10">
        <v>3.5703226398690502</v>
      </c>
      <c r="AX94" s="10">
        <v>4.7304549038675097</v>
      </c>
      <c r="AY94" s="11">
        <v>858</v>
      </c>
      <c r="AZ94" s="10">
        <v>11.397393889754479</v>
      </c>
      <c r="BA94" s="6">
        <v>15.466644373926</v>
      </c>
      <c r="BB94" s="10">
        <v>154.66644373925999</v>
      </c>
      <c r="BD94" s="8">
        <f t="shared" si="14"/>
        <v>41527.200000000004</v>
      </c>
      <c r="BE94" s="8">
        <f t="shared" si="15"/>
        <v>11526.145374881544</v>
      </c>
      <c r="BF94" s="8">
        <f t="shared" si="16"/>
        <v>32675.845988722154</v>
      </c>
      <c r="BG94" s="8">
        <f t="shared" si="17"/>
        <v>2537.1555661696661</v>
      </c>
      <c r="BH94" s="8">
        <f t="shared" si="18"/>
        <v>2356.4129423135732</v>
      </c>
      <c r="BI94" s="8">
        <f t="shared" si="19"/>
        <v>143.74872293189563</v>
      </c>
      <c r="BJ94" s="8">
        <f t="shared" si="20"/>
        <v>566280</v>
      </c>
      <c r="BK94" s="8">
        <f t="shared" si="21"/>
        <v>7522.279967237956</v>
      </c>
      <c r="BL94" s="8">
        <f t="shared" si="22"/>
        <v>102079.8528679116</v>
      </c>
    </row>
    <row r="95" spans="1:64" x14ac:dyDescent="0.2">
      <c r="A95">
        <v>41</v>
      </c>
      <c r="B95" t="s">
        <v>51</v>
      </c>
      <c r="C95" t="s">
        <v>313</v>
      </c>
      <c r="D95" t="s">
        <v>53</v>
      </c>
      <c r="E95" t="s">
        <v>334</v>
      </c>
      <c r="F95" t="s">
        <v>335</v>
      </c>
      <c r="G95" t="s">
        <v>336</v>
      </c>
      <c r="H95" t="s">
        <v>336</v>
      </c>
      <c r="I95" t="s">
        <v>337</v>
      </c>
      <c r="J95" t="s">
        <v>58</v>
      </c>
      <c r="K95" t="s">
        <v>128</v>
      </c>
      <c r="L95" t="s">
        <v>60</v>
      </c>
      <c r="M95" t="s">
        <v>61</v>
      </c>
      <c r="N95" t="s">
        <v>62</v>
      </c>
      <c r="O95" t="s">
        <v>63</v>
      </c>
      <c r="P95">
        <v>2012</v>
      </c>
      <c r="Q95">
        <v>20</v>
      </c>
      <c r="R95">
        <v>-7.7144599999999999</v>
      </c>
      <c r="S95">
        <v>113.58326</v>
      </c>
      <c r="T95">
        <v>30</v>
      </c>
      <c r="U95" s="12">
        <v>825</v>
      </c>
      <c r="V95" s="5">
        <v>0.34458333333333302</v>
      </c>
      <c r="W95" s="5">
        <v>0.71032356416787101</v>
      </c>
      <c r="X95" s="5">
        <v>0.98</v>
      </c>
      <c r="Y95" s="5">
        <v>0.59</v>
      </c>
      <c r="Z95" s="6">
        <v>0.96342640594266504</v>
      </c>
      <c r="AA95" s="6">
        <v>60.014224166964603</v>
      </c>
      <c r="AB95" s="6">
        <v>40.6223572060753</v>
      </c>
      <c r="AC95" s="6">
        <v>0.217801095351357</v>
      </c>
      <c r="AD95" s="6">
        <v>0.23998688182295799</v>
      </c>
      <c r="AE95" s="6">
        <v>15.0384806545343</v>
      </c>
      <c r="AF95" s="6">
        <v>15.7434666467152</v>
      </c>
      <c r="AG95" s="6">
        <v>4.7031963470319598</v>
      </c>
      <c r="AH95" s="6">
        <v>0.12</v>
      </c>
      <c r="AI95" s="10">
        <v>53.17</v>
      </c>
      <c r="AJ95" s="6">
        <f t="shared" si="12"/>
        <v>12.213970263178901</v>
      </c>
      <c r="AK95" s="6">
        <f t="shared" si="13"/>
        <v>7.5107739161469409</v>
      </c>
      <c r="AL95" s="10">
        <v>40.956029736821101</v>
      </c>
      <c r="AM95" s="7">
        <v>1202228</v>
      </c>
      <c r="AN95" s="9">
        <v>53</v>
      </c>
      <c r="AO95" s="6">
        <v>158.24250000000001</v>
      </c>
      <c r="AP95" s="6">
        <v>122.088960913311</v>
      </c>
      <c r="AQ95" s="6">
        <v>189.9325</v>
      </c>
      <c r="AR95" s="6">
        <v>154.908873593073</v>
      </c>
      <c r="AS95" s="6">
        <v>16.639115994529099</v>
      </c>
      <c r="AT95" s="6">
        <v>0.47</v>
      </c>
      <c r="AU95" s="6">
        <v>7.39264442357128</v>
      </c>
      <c r="AV95" s="10">
        <v>3.4745428790784998</v>
      </c>
      <c r="AW95" s="10">
        <v>3.90619206785072</v>
      </c>
      <c r="AX95" s="10">
        <v>5.1738961315671901</v>
      </c>
      <c r="AY95" s="11">
        <v>1072.5</v>
      </c>
      <c r="AZ95" s="10">
        <v>25.724196646322316</v>
      </c>
      <c r="BA95" s="6">
        <v>30.817668124491401</v>
      </c>
      <c r="BB95" s="10">
        <v>308.17668124491399</v>
      </c>
      <c r="BD95" s="8">
        <f t="shared" si="14"/>
        <v>43865.25</v>
      </c>
      <c r="BE95" s="8">
        <f t="shared" si="15"/>
        <v>12988.35998354004</v>
      </c>
      <c r="BF95" s="8">
        <f t="shared" si="16"/>
        <v>37668.861519178776</v>
      </c>
      <c r="BG95" s="8">
        <f t="shared" si="17"/>
        <v>2866.4978752397624</v>
      </c>
      <c r="BH95" s="8">
        <f t="shared" si="18"/>
        <v>3222.6084559768442</v>
      </c>
      <c r="BI95" s="8">
        <f t="shared" si="19"/>
        <v>179.68590366486953</v>
      </c>
      <c r="BJ95" s="8">
        <f t="shared" si="20"/>
        <v>884812.5</v>
      </c>
      <c r="BK95" s="8">
        <f t="shared" si="21"/>
        <v>21222.462233215909</v>
      </c>
      <c r="BL95" s="8">
        <f t="shared" si="22"/>
        <v>254245.76202705404</v>
      </c>
    </row>
    <row r="96" spans="1:64" x14ac:dyDescent="0.2">
      <c r="A96">
        <v>46</v>
      </c>
      <c r="B96" t="s">
        <v>51</v>
      </c>
      <c r="C96" t="s">
        <v>283</v>
      </c>
      <c r="D96" t="s">
        <v>88</v>
      </c>
      <c r="E96" t="s">
        <v>405</v>
      </c>
      <c r="F96" t="s">
        <v>338</v>
      </c>
      <c r="G96" t="s">
        <v>339</v>
      </c>
      <c r="H96" t="s">
        <v>645</v>
      </c>
      <c r="I96" t="s">
        <v>340</v>
      </c>
      <c r="J96" t="s">
        <v>58</v>
      </c>
      <c r="K96" t="s">
        <v>69</v>
      </c>
      <c r="L96" t="s">
        <v>69</v>
      </c>
      <c r="M96" t="s">
        <v>70</v>
      </c>
      <c r="N96" t="s">
        <v>80</v>
      </c>
      <c r="O96" t="s">
        <v>63</v>
      </c>
      <c r="P96">
        <v>2015</v>
      </c>
      <c r="Q96">
        <v>23</v>
      </c>
      <c r="R96">
        <v>4.1207099999999999</v>
      </c>
      <c r="S96">
        <v>98.258229999999998</v>
      </c>
      <c r="T96">
        <v>30</v>
      </c>
      <c r="U96" s="12">
        <v>220</v>
      </c>
      <c r="V96" s="5">
        <v>0.33441176470588202</v>
      </c>
      <c r="W96" s="5">
        <v>0.42277691219569102</v>
      </c>
      <c r="X96" s="5">
        <v>1.44</v>
      </c>
      <c r="Y96" s="5">
        <v>0.35</v>
      </c>
      <c r="Z96" s="6">
        <v>0.99479804160761898</v>
      </c>
      <c r="AA96" s="6">
        <v>55.194051448676397</v>
      </c>
      <c r="AB96" s="6">
        <v>34.883543335850199</v>
      </c>
      <c r="AC96" s="6">
        <v>0.217801095351357</v>
      </c>
      <c r="AD96" s="6">
        <v>0.21954350411416801</v>
      </c>
      <c r="AE96" s="6">
        <v>15.0384806545343</v>
      </c>
      <c r="AF96" s="6">
        <v>14.5461983354041</v>
      </c>
      <c r="AG96" s="6">
        <v>5.1712328767123301</v>
      </c>
      <c r="AH96" s="6">
        <v>0.12999999999999901</v>
      </c>
      <c r="AI96" s="10">
        <v>64.13</v>
      </c>
      <c r="AJ96" s="6">
        <f t="shared" si="12"/>
        <v>28.896913160035595</v>
      </c>
      <c r="AK96" s="6">
        <f t="shared" si="13"/>
        <v>23.725680283323264</v>
      </c>
      <c r="AL96" s="10">
        <v>35.2330868399644</v>
      </c>
      <c r="AM96" s="7">
        <v>1306584.574</v>
      </c>
      <c r="AN96" s="9">
        <v>53</v>
      </c>
      <c r="AO96" s="6">
        <v>158.24250000000001</v>
      </c>
      <c r="AP96" s="6">
        <v>123.903128479035</v>
      </c>
      <c r="AQ96" s="6">
        <v>189.9325</v>
      </c>
      <c r="AR96" s="6">
        <v>155.70619503393999</v>
      </c>
      <c r="AS96" s="6">
        <v>25.135748135765802</v>
      </c>
      <c r="AT96" s="6">
        <v>0.57248062015503798</v>
      </c>
      <c r="AU96" s="6">
        <v>1.3800137392496299</v>
      </c>
      <c r="AV96" s="10">
        <v>0.79003112126810704</v>
      </c>
      <c r="AW96" s="10">
        <v>1.7436722678689101</v>
      </c>
      <c r="AX96" s="10">
        <v>11.3640707611079</v>
      </c>
      <c r="AY96" s="11">
        <v>286</v>
      </c>
      <c r="AZ96" s="10">
        <v>14.869743737379091</v>
      </c>
      <c r="BA96" s="6">
        <v>6.2132873497958796</v>
      </c>
      <c r="BB96" s="10">
        <v>62.132873497958798</v>
      </c>
      <c r="BD96" s="8">
        <f t="shared" si="14"/>
        <v>14108.599999999999</v>
      </c>
      <c r="BE96" s="8">
        <f t="shared" si="15"/>
        <v>3200.1636337889017</v>
      </c>
      <c r="BF96" s="8">
        <f t="shared" si="16"/>
        <v>8888.9503376688808</v>
      </c>
      <c r="BG96" s="8">
        <f t="shared" si="17"/>
        <v>173.80684667898356</v>
      </c>
      <c r="BH96" s="8">
        <f t="shared" si="18"/>
        <v>383.60789893116021</v>
      </c>
      <c r="BI96" s="8">
        <f t="shared" si="19"/>
        <v>47.916240977298543</v>
      </c>
      <c r="BJ96" s="8">
        <f t="shared" si="20"/>
        <v>62920</v>
      </c>
      <c r="BK96" s="8">
        <f t="shared" si="21"/>
        <v>3271.3436222234</v>
      </c>
      <c r="BL96" s="8">
        <f t="shared" si="22"/>
        <v>13669.232169550936</v>
      </c>
    </row>
    <row r="97" spans="1:64" x14ac:dyDescent="0.2">
      <c r="A97">
        <v>121</v>
      </c>
      <c r="B97" t="s">
        <v>51</v>
      </c>
      <c r="C97" t="s">
        <v>283</v>
      </c>
      <c r="D97" t="s">
        <v>88</v>
      </c>
      <c r="E97" t="s">
        <v>294</v>
      </c>
      <c r="F97" t="s">
        <v>338</v>
      </c>
      <c r="G97" t="s">
        <v>342</v>
      </c>
      <c r="H97" t="s">
        <v>342</v>
      </c>
      <c r="I97" t="s">
        <v>340</v>
      </c>
      <c r="J97" t="s">
        <v>58</v>
      </c>
      <c r="K97" t="s">
        <v>59</v>
      </c>
      <c r="L97" t="s">
        <v>60</v>
      </c>
      <c r="M97" t="s">
        <v>70</v>
      </c>
      <c r="N97" t="s">
        <v>71</v>
      </c>
      <c r="O97" t="s">
        <v>63</v>
      </c>
      <c r="P97">
        <v>2014</v>
      </c>
      <c r="Q97">
        <v>22</v>
      </c>
      <c r="R97">
        <v>4.1207099999999999</v>
      </c>
      <c r="S97">
        <v>98.258229999999998</v>
      </c>
      <c r="T97">
        <v>30</v>
      </c>
      <c r="U97" s="12">
        <v>220</v>
      </c>
      <c r="V97">
        <v>0.34699999999999898</v>
      </c>
      <c r="W97" s="5">
        <v>0.42277691219569202</v>
      </c>
      <c r="X97" s="5">
        <v>0.59</v>
      </c>
      <c r="Y97" s="5">
        <v>0.35</v>
      </c>
      <c r="Z97" s="6">
        <v>8.9700000000000002E-2</v>
      </c>
      <c r="AA97" s="6">
        <v>55.194051448676397</v>
      </c>
      <c r="AB97" s="6">
        <v>32.988179540756803</v>
      </c>
      <c r="AC97" s="6">
        <v>0.217801095351357</v>
      </c>
      <c r="AD97" s="6">
        <v>0.18822360370765601</v>
      </c>
      <c r="AE97" s="6">
        <v>15.0384806545343</v>
      </c>
      <c r="AF97" s="6">
        <v>12.598521540422601</v>
      </c>
      <c r="AG97" s="6">
        <v>5.1712328767123301</v>
      </c>
      <c r="AH97" s="6">
        <v>0.12999999999999901</v>
      </c>
      <c r="AI97" s="10">
        <f>54.56*1.1</f>
        <v>60.016000000000005</v>
      </c>
      <c r="AJ97" s="6">
        <f t="shared" si="12"/>
        <v>26.697531239913303</v>
      </c>
      <c r="AK97" s="6">
        <f t="shared" si="13"/>
        <v>21.526298363200972</v>
      </c>
      <c r="AL97" s="10">
        <v>33.318468760086702</v>
      </c>
      <c r="AM97" s="7">
        <v>2020140.375</v>
      </c>
      <c r="AN97" s="9">
        <v>53</v>
      </c>
      <c r="AO97" s="6">
        <v>158.24250000000001</v>
      </c>
      <c r="AP97" s="6">
        <v>137.12019288819701</v>
      </c>
      <c r="AQ97" s="6">
        <v>189.9325</v>
      </c>
      <c r="AR97" s="6">
        <v>171.82649368668001</v>
      </c>
      <c r="AS97" s="6">
        <v>32.634995891866502</v>
      </c>
      <c r="AT97" s="6">
        <v>0.52</v>
      </c>
      <c r="AU97" s="6">
        <v>1.3800137392496299</v>
      </c>
      <c r="AV97" s="10">
        <v>0.71760714440981199</v>
      </c>
      <c r="AW97" s="10">
        <v>9.0839035749030597</v>
      </c>
      <c r="AX97" s="10">
        <v>49.194998144203801</v>
      </c>
      <c r="AY97" s="11">
        <v>260</v>
      </c>
      <c r="AZ97" s="10">
        <v>25.339429014251351</v>
      </c>
      <c r="BD97" s="8">
        <f t="shared" si="14"/>
        <v>13203.52</v>
      </c>
      <c r="BE97" s="8">
        <f t="shared" si="15"/>
        <v>2771.6747388929721</v>
      </c>
      <c r="BF97" s="8">
        <f t="shared" si="16"/>
        <v>8467.7343600957865</v>
      </c>
      <c r="BG97" s="8">
        <f t="shared" si="17"/>
        <v>157.87357177015863</v>
      </c>
      <c r="BH97" s="8">
        <f t="shared" si="18"/>
        <v>1998.4587864786731</v>
      </c>
      <c r="BI97" s="8">
        <f t="shared" si="19"/>
        <v>47.916240977298543</v>
      </c>
      <c r="BJ97" s="8">
        <f t="shared" si="20"/>
        <v>57200</v>
      </c>
      <c r="BK97" s="8">
        <f t="shared" si="21"/>
        <v>5574.6743831352969</v>
      </c>
      <c r="BL97" s="8">
        <f t="shared" si="22"/>
        <v>0</v>
      </c>
    </row>
    <row r="98" spans="1:64" x14ac:dyDescent="0.2">
      <c r="A98">
        <v>177</v>
      </c>
      <c r="B98" t="s">
        <v>51</v>
      </c>
      <c r="C98" t="s">
        <v>283</v>
      </c>
      <c r="D98" t="s">
        <v>88</v>
      </c>
      <c r="E98" t="s">
        <v>294</v>
      </c>
      <c r="F98" t="s">
        <v>338</v>
      </c>
      <c r="G98" t="s">
        <v>342</v>
      </c>
      <c r="H98" t="s">
        <v>339</v>
      </c>
      <c r="I98" t="s">
        <v>340</v>
      </c>
      <c r="J98" t="s">
        <v>58</v>
      </c>
      <c r="K98" t="s">
        <v>59</v>
      </c>
      <c r="L98" t="s">
        <v>60</v>
      </c>
      <c r="M98" t="s">
        <v>70</v>
      </c>
      <c r="N98" t="s">
        <v>71</v>
      </c>
      <c r="O98" t="s">
        <v>63</v>
      </c>
      <c r="P98">
        <v>2014</v>
      </c>
      <c r="Q98">
        <v>32</v>
      </c>
      <c r="R98">
        <v>4.1207099999999999</v>
      </c>
      <c r="S98">
        <v>98.258229999999998</v>
      </c>
      <c r="T98">
        <v>30</v>
      </c>
      <c r="U98" s="12">
        <v>220</v>
      </c>
      <c r="V98" s="5">
        <v>0.344423076923076</v>
      </c>
      <c r="W98" s="5">
        <v>0.42277691219569102</v>
      </c>
      <c r="X98" s="5">
        <v>0.59</v>
      </c>
      <c r="Y98" s="5">
        <v>0.35</v>
      </c>
      <c r="Z98" s="6">
        <v>0.93760437757691895</v>
      </c>
      <c r="AA98" s="6">
        <v>55.194051448676397</v>
      </c>
      <c r="AB98" s="6">
        <v>33.881363534151497</v>
      </c>
      <c r="AC98" s="6">
        <v>0.217801095351357</v>
      </c>
      <c r="AD98" s="6">
        <v>0.19897096562650499</v>
      </c>
      <c r="AE98" s="6">
        <v>15.0384806545343</v>
      </c>
      <c r="AF98" s="6">
        <v>13.3117689930559</v>
      </c>
      <c r="AG98" s="6">
        <v>5.1712328767123301</v>
      </c>
      <c r="AH98" s="6">
        <v>0.12999999999999901</v>
      </c>
      <c r="AI98" s="10">
        <v>62.92</v>
      </c>
      <c r="AJ98" s="6">
        <f t="shared" si="12"/>
        <v>28.702708473451899</v>
      </c>
      <c r="AK98" s="6">
        <f t="shared" si="13"/>
        <v>23.531475596739568</v>
      </c>
      <c r="AL98" s="10">
        <v>34.217291526548102</v>
      </c>
      <c r="AM98" s="7">
        <v>1618629.179</v>
      </c>
      <c r="AN98" s="9">
        <v>53</v>
      </c>
      <c r="AO98" s="6">
        <v>158.24250000000001</v>
      </c>
      <c r="AP98" s="6">
        <v>132.44266467768401</v>
      </c>
      <c r="AQ98" s="6">
        <v>189.9325</v>
      </c>
      <c r="AR98" s="6">
        <v>166.205352387906</v>
      </c>
      <c r="AS98" s="6">
        <v>29.4906596940539</v>
      </c>
      <c r="AT98" s="6">
        <v>0.52</v>
      </c>
      <c r="AU98" s="6">
        <v>1.3800137392496299</v>
      </c>
      <c r="AV98" s="10">
        <v>0.71760714440981199</v>
      </c>
      <c r="AW98" s="10">
        <v>1.7436722678689101</v>
      </c>
      <c r="AX98" s="10">
        <v>11.3640707611079</v>
      </c>
      <c r="AY98" s="11">
        <v>286</v>
      </c>
      <c r="AZ98" s="10">
        <v>18.573033197040331</v>
      </c>
      <c r="BA98" s="6">
        <v>7.1523521531201704</v>
      </c>
      <c r="BB98" s="10">
        <v>71.523521531201695</v>
      </c>
      <c r="BD98" s="8">
        <f t="shared" si="14"/>
        <v>13842.4</v>
      </c>
      <c r="BE98" s="8">
        <f t="shared" si="15"/>
        <v>2928.589178472298</v>
      </c>
      <c r="BF98" s="8">
        <f t="shared" si="16"/>
        <v>8665.4753687172961</v>
      </c>
      <c r="BG98" s="8">
        <f t="shared" si="17"/>
        <v>157.87357177015863</v>
      </c>
      <c r="BH98" s="8">
        <f t="shared" si="18"/>
        <v>383.60789893116021</v>
      </c>
      <c r="BI98" s="8">
        <f t="shared" si="19"/>
        <v>47.916240977298543</v>
      </c>
      <c r="BJ98" s="8">
        <f t="shared" si="20"/>
        <v>62920</v>
      </c>
      <c r="BK98" s="8">
        <f t="shared" si="21"/>
        <v>4086.0673033488729</v>
      </c>
      <c r="BL98" s="8">
        <f t="shared" si="22"/>
        <v>15735.174736864374</v>
      </c>
    </row>
    <row r="99" spans="1:64" x14ac:dyDescent="0.2">
      <c r="A99">
        <v>111</v>
      </c>
      <c r="B99" t="s">
        <v>51</v>
      </c>
      <c r="C99" t="s">
        <v>283</v>
      </c>
      <c r="D99" t="s">
        <v>88</v>
      </c>
      <c r="E99" t="s">
        <v>294</v>
      </c>
      <c r="F99" t="s">
        <v>338</v>
      </c>
      <c r="G99" t="s">
        <v>343</v>
      </c>
      <c r="H99" t="s">
        <v>343</v>
      </c>
      <c r="I99" t="s">
        <v>340</v>
      </c>
      <c r="J99" t="s">
        <v>58</v>
      </c>
      <c r="K99" t="s">
        <v>59</v>
      </c>
      <c r="L99" t="s">
        <v>60</v>
      </c>
      <c r="M99" t="s">
        <v>70</v>
      </c>
      <c r="N99" t="s">
        <v>71</v>
      </c>
      <c r="O99" t="s">
        <v>63</v>
      </c>
      <c r="P99">
        <v>2019</v>
      </c>
      <c r="Q99">
        <v>27</v>
      </c>
      <c r="R99">
        <v>4.1207099999999999</v>
      </c>
      <c r="S99">
        <v>98.258229999999998</v>
      </c>
      <c r="T99">
        <v>30</v>
      </c>
      <c r="U99" s="12">
        <v>200</v>
      </c>
      <c r="V99" s="5">
        <v>0.35403846153846102</v>
      </c>
      <c r="W99" s="5">
        <v>0.42277691219569102</v>
      </c>
      <c r="X99" s="5">
        <v>0.59</v>
      </c>
      <c r="Y99" s="5">
        <v>0.35</v>
      </c>
      <c r="Z99" s="6">
        <v>0.91213793247974995</v>
      </c>
      <c r="AA99" s="6">
        <v>55.194051448676397</v>
      </c>
      <c r="AB99" s="6">
        <v>32.988179540756803</v>
      </c>
      <c r="AC99" s="6">
        <v>0.217801095351357</v>
      </c>
      <c r="AD99" s="6">
        <v>0.18822360370765601</v>
      </c>
      <c r="AE99" s="6">
        <v>15.0384806545343</v>
      </c>
      <c r="AF99" s="6">
        <v>12.598521540422601</v>
      </c>
      <c r="AG99" s="6">
        <v>5.1712328767123301</v>
      </c>
      <c r="AH99" s="6">
        <v>0.12999999999999901</v>
      </c>
      <c r="AI99" s="10">
        <f>54.56*1.05</f>
        <v>57.288000000000004</v>
      </c>
      <c r="AJ99" s="6">
        <f t="shared" si="12"/>
        <v>23.969531239913302</v>
      </c>
      <c r="AK99" s="6">
        <f t="shared" si="13"/>
        <v>18.798298363200971</v>
      </c>
      <c r="AL99" s="10">
        <v>33.318468760086702</v>
      </c>
      <c r="AM99" s="7">
        <v>2020140.375</v>
      </c>
      <c r="AN99" s="9">
        <v>53</v>
      </c>
      <c r="AO99" s="6">
        <v>158.24250000000001</v>
      </c>
      <c r="AP99" s="6">
        <v>137.12019288819701</v>
      </c>
      <c r="AQ99" s="6">
        <v>189.9325</v>
      </c>
      <c r="AR99" s="6">
        <v>171.82649368668001</v>
      </c>
      <c r="AS99" s="6">
        <v>32.634995891866502</v>
      </c>
      <c r="AT99" s="6">
        <v>0.52</v>
      </c>
      <c r="AU99" s="6">
        <v>1.3800137392496299</v>
      </c>
      <c r="AV99" s="10">
        <v>0.71760714440981199</v>
      </c>
      <c r="AW99" s="10">
        <v>9.0839035749030597</v>
      </c>
      <c r="AX99" s="10">
        <v>49.194998144203801</v>
      </c>
      <c r="AY99" s="11">
        <v>260</v>
      </c>
      <c r="AZ99" s="10">
        <v>29.016674742311402</v>
      </c>
      <c r="BA99" s="6">
        <v>4.9765259396307799</v>
      </c>
      <c r="BB99" s="10">
        <v>49.765259396307798</v>
      </c>
      <c r="BD99" s="8">
        <f t="shared" si="14"/>
        <v>11457.6</v>
      </c>
      <c r="BE99" s="8">
        <f t="shared" si="15"/>
        <v>2519.7043080845201</v>
      </c>
      <c r="BF99" s="8">
        <f t="shared" si="16"/>
        <v>7697.9403273598064</v>
      </c>
      <c r="BG99" s="8">
        <f t="shared" si="17"/>
        <v>143.52142888196241</v>
      </c>
      <c r="BH99" s="8">
        <f t="shared" si="18"/>
        <v>1816.7807149806119</v>
      </c>
      <c r="BI99" s="8">
        <f t="shared" si="19"/>
        <v>43.560219070271401</v>
      </c>
      <c r="BJ99" s="8">
        <f t="shared" si="20"/>
        <v>52000</v>
      </c>
      <c r="BK99" s="8">
        <f t="shared" si="21"/>
        <v>5803.3349484622804</v>
      </c>
      <c r="BL99" s="8">
        <f t="shared" si="22"/>
        <v>9953.0518792615603</v>
      </c>
    </row>
    <row r="100" spans="1:64" x14ac:dyDescent="0.2">
      <c r="A100">
        <v>164</v>
      </c>
      <c r="B100" t="s">
        <v>51</v>
      </c>
      <c r="C100" t="s">
        <v>283</v>
      </c>
      <c r="D100" t="s">
        <v>88</v>
      </c>
      <c r="E100" t="s">
        <v>294</v>
      </c>
      <c r="F100" t="s">
        <v>338</v>
      </c>
      <c r="G100" t="s">
        <v>344</v>
      </c>
      <c r="H100" t="s">
        <v>344</v>
      </c>
      <c r="I100" t="s">
        <v>340</v>
      </c>
      <c r="J100" t="s">
        <v>58</v>
      </c>
      <c r="K100" t="s">
        <v>59</v>
      </c>
      <c r="L100" t="s">
        <v>60</v>
      </c>
      <c r="M100" t="s">
        <v>70</v>
      </c>
      <c r="N100" t="s">
        <v>71</v>
      </c>
      <c r="O100" t="s">
        <v>63</v>
      </c>
      <c r="P100">
        <v>2019</v>
      </c>
      <c r="Q100">
        <v>27</v>
      </c>
      <c r="R100">
        <v>4.1207099999999999</v>
      </c>
      <c r="S100">
        <v>98.258229999999998</v>
      </c>
      <c r="T100">
        <v>30</v>
      </c>
      <c r="U100" s="12">
        <v>200</v>
      </c>
      <c r="V100" s="5">
        <v>0.35403846153846102</v>
      </c>
      <c r="W100" s="5">
        <v>0.42277691219569102</v>
      </c>
      <c r="X100" s="5">
        <v>0.59</v>
      </c>
      <c r="Y100" s="5">
        <v>0.35</v>
      </c>
      <c r="Z100" s="6">
        <v>0.91213793247974995</v>
      </c>
      <c r="AA100" s="6">
        <v>55.194051448676397</v>
      </c>
      <c r="AB100" s="6">
        <v>32.988179540756803</v>
      </c>
      <c r="AC100" s="6">
        <v>0.217801095351357</v>
      </c>
      <c r="AD100" s="6">
        <v>0.18822360370765601</v>
      </c>
      <c r="AE100" s="6">
        <v>15.0384806545343</v>
      </c>
      <c r="AF100" s="6">
        <v>12.598521540422601</v>
      </c>
      <c r="AG100" s="6">
        <v>5.1712328767123301</v>
      </c>
      <c r="AH100" s="6">
        <v>0.12999999999999901</v>
      </c>
      <c r="AI100" s="10">
        <v>62.92</v>
      </c>
      <c r="AJ100" s="6">
        <f t="shared" si="12"/>
        <v>29.601531239913299</v>
      </c>
      <c r="AK100" s="6">
        <f t="shared" si="13"/>
        <v>24.430298363200968</v>
      </c>
      <c r="AL100" s="10">
        <v>33.318468760086702</v>
      </c>
      <c r="AM100" s="7">
        <v>1618629.179</v>
      </c>
      <c r="AN100" s="9">
        <v>53</v>
      </c>
      <c r="AO100" s="6">
        <v>158.24250000000001</v>
      </c>
      <c r="AP100" s="6">
        <v>137.12019288819701</v>
      </c>
      <c r="AQ100" s="6">
        <v>189.9325</v>
      </c>
      <c r="AR100" s="6">
        <v>171.82649368668001</v>
      </c>
      <c r="AS100" s="6">
        <v>32.634995891866502</v>
      </c>
      <c r="AT100" s="6">
        <v>0.52</v>
      </c>
      <c r="AU100" s="6">
        <v>1.3800137392496299</v>
      </c>
      <c r="AV100" s="10">
        <v>0.71760714440981199</v>
      </c>
      <c r="AW100" s="10">
        <v>1.7436716912105601</v>
      </c>
      <c r="AX100" s="10">
        <v>11.364069672688199</v>
      </c>
      <c r="AY100" s="11">
        <v>260</v>
      </c>
      <c r="AZ100" s="10">
        <v>17.889706909675422</v>
      </c>
      <c r="BA100" s="6">
        <v>4.9765259396307799</v>
      </c>
      <c r="BB100" s="10">
        <v>49.765259396307798</v>
      </c>
      <c r="BD100" s="8">
        <f t="shared" si="14"/>
        <v>12584</v>
      </c>
      <c r="BE100" s="8">
        <f t="shared" si="15"/>
        <v>2519.7043080845201</v>
      </c>
      <c r="BF100" s="8">
        <f t="shared" si="16"/>
        <v>7697.9403273598064</v>
      </c>
      <c r="BG100" s="8">
        <f t="shared" si="17"/>
        <v>143.52142888196241</v>
      </c>
      <c r="BH100" s="8">
        <f t="shared" si="18"/>
        <v>348.73433824211202</v>
      </c>
      <c r="BI100" s="8">
        <f t="shared" si="19"/>
        <v>43.560219070271401</v>
      </c>
      <c r="BJ100" s="8">
        <f t="shared" si="20"/>
        <v>52000</v>
      </c>
      <c r="BK100" s="8">
        <f t="shared" si="21"/>
        <v>3577.9413819350843</v>
      </c>
      <c r="BL100" s="8">
        <f t="shared" si="22"/>
        <v>9953.0518792615603</v>
      </c>
    </row>
    <row r="101" spans="1:64" x14ac:dyDescent="0.2">
      <c r="A101">
        <v>207</v>
      </c>
      <c r="B101" t="s">
        <v>51</v>
      </c>
      <c r="C101" t="s">
        <v>228</v>
      </c>
      <c r="D101" t="s">
        <v>96</v>
      </c>
      <c r="E101" t="s">
        <v>345</v>
      </c>
      <c r="F101" t="s">
        <v>346</v>
      </c>
      <c r="G101" t="s">
        <v>347</v>
      </c>
      <c r="H101" t="s">
        <v>347</v>
      </c>
      <c r="I101" t="s">
        <v>348</v>
      </c>
      <c r="J101" t="s">
        <v>58</v>
      </c>
      <c r="K101" t="s">
        <v>59</v>
      </c>
      <c r="L101" t="s">
        <v>60</v>
      </c>
      <c r="M101" t="s">
        <v>70</v>
      </c>
      <c r="N101" t="s">
        <v>71</v>
      </c>
      <c r="O101" t="s">
        <v>63</v>
      </c>
      <c r="P101">
        <v>2018</v>
      </c>
      <c r="Q101">
        <v>26</v>
      </c>
      <c r="R101">
        <v>5.7979999999999997E-2</v>
      </c>
      <c r="S101">
        <v>109.20362</v>
      </c>
      <c r="T101">
        <v>30</v>
      </c>
      <c r="U101" s="12">
        <v>50</v>
      </c>
      <c r="V101" s="5">
        <v>0.352115384615384</v>
      </c>
      <c r="W101" s="5">
        <v>0.78499450686047101</v>
      </c>
      <c r="X101" s="5">
        <v>0.15</v>
      </c>
      <c r="Y101" s="5">
        <v>0.45</v>
      </c>
      <c r="Z101" s="6">
        <v>0.91711994106246297</v>
      </c>
      <c r="AA101" s="6">
        <v>55.194051448676397</v>
      </c>
      <c r="AB101" s="6">
        <v>33.162910149664803</v>
      </c>
      <c r="AC101" s="6">
        <v>0.217801095351357</v>
      </c>
      <c r="AD101" s="6">
        <v>0.19030225833873499</v>
      </c>
      <c r="AE101" s="6">
        <v>15.0384806545343</v>
      </c>
      <c r="AF101" s="6">
        <v>12.736509481336499</v>
      </c>
      <c r="AG101" s="6">
        <v>5.1712328767123301</v>
      </c>
      <c r="AH101" s="6">
        <v>0.12999999999999901</v>
      </c>
      <c r="AI101" s="10">
        <v>61.3</v>
      </c>
      <c r="AJ101" s="6">
        <f t="shared" si="12"/>
        <v>27.805697716801895</v>
      </c>
      <c r="AK101" s="6">
        <f t="shared" si="13"/>
        <v>22.634464840089564</v>
      </c>
      <c r="AL101" s="10">
        <v>33.494302283198103</v>
      </c>
      <c r="AM101" s="7">
        <v>2088900</v>
      </c>
      <c r="AN101" s="9">
        <v>53</v>
      </c>
      <c r="AO101" s="6">
        <v>158.24250000000001</v>
      </c>
      <c r="AP101" s="6">
        <v>136.184687246094</v>
      </c>
      <c r="AQ101" s="6">
        <v>189.9325</v>
      </c>
      <c r="AR101" s="6">
        <v>170.70226542692501</v>
      </c>
      <c r="AS101" s="6">
        <v>31.996038541826199</v>
      </c>
      <c r="AT101" s="6">
        <v>0.52</v>
      </c>
      <c r="AU101" s="6">
        <v>1.6276645627308299</v>
      </c>
      <c r="AV101" s="10">
        <v>0.846385572620034</v>
      </c>
      <c r="AW101" s="10">
        <v>10.1543036650534</v>
      </c>
      <c r="AX101" s="10">
        <v>36.137468947871099</v>
      </c>
      <c r="AY101" s="11">
        <v>65</v>
      </c>
      <c r="AZ101" s="10">
        <v>13.420747184631299</v>
      </c>
      <c r="BA101" s="6">
        <v>2.2690611605508</v>
      </c>
      <c r="BB101" s="10">
        <v>22.690611605508</v>
      </c>
      <c r="BD101" s="8">
        <f t="shared" si="14"/>
        <v>3065</v>
      </c>
      <c r="BE101" s="8">
        <f t="shared" si="15"/>
        <v>636.825474066825</v>
      </c>
      <c r="BF101" s="8">
        <f t="shared" si="16"/>
        <v>1933.2767579955216</v>
      </c>
      <c r="BG101" s="8">
        <f t="shared" si="17"/>
        <v>42.319278631001701</v>
      </c>
      <c r="BH101" s="8">
        <f t="shared" si="18"/>
        <v>507.71518325266999</v>
      </c>
      <c r="BI101" s="8">
        <f t="shared" si="19"/>
        <v>10.89005476756785</v>
      </c>
      <c r="BJ101" s="8">
        <f t="shared" si="20"/>
        <v>3250</v>
      </c>
      <c r="BK101" s="8">
        <f t="shared" si="21"/>
        <v>671.03735923156501</v>
      </c>
      <c r="BL101" s="8">
        <f t="shared" si="22"/>
        <v>1134.5305802754001</v>
      </c>
    </row>
    <row r="102" spans="1:64" x14ac:dyDescent="0.2">
      <c r="A102">
        <v>144</v>
      </c>
      <c r="B102" t="s">
        <v>51</v>
      </c>
      <c r="C102" t="s">
        <v>228</v>
      </c>
      <c r="D102" t="s">
        <v>96</v>
      </c>
      <c r="E102" t="s">
        <v>345</v>
      </c>
      <c r="F102" t="s">
        <v>346</v>
      </c>
      <c r="G102" t="s">
        <v>349</v>
      </c>
      <c r="H102" t="s">
        <v>349</v>
      </c>
      <c r="I102" t="s">
        <v>348</v>
      </c>
      <c r="J102" t="s">
        <v>58</v>
      </c>
      <c r="K102" t="s">
        <v>59</v>
      </c>
      <c r="L102" t="s">
        <v>60</v>
      </c>
      <c r="M102" t="s">
        <v>70</v>
      </c>
      <c r="N102" t="s">
        <v>71</v>
      </c>
      <c r="O102" t="s">
        <v>63</v>
      </c>
      <c r="P102">
        <v>2019</v>
      </c>
      <c r="Q102">
        <v>27</v>
      </c>
      <c r="R102">
        <v>5.7979999999999997E-2</v>
      </c>
      <c r="S102">
        <v>109.20362</v>
      </c>
      <c r="T102">
        <v>30</v>
      </c>
      <c r="U102" s="12">
        <v>50</v>
      </c>
      <c r="V102" s="5">
        <v>0.35403846153846102</v>
      </c>
      <c r="W102" s="5">
        <v>0.78499450686047101</v>
      </c>
      <c r="X102" s="5">
        <v>0.15</v>
      </c>
      <c r="Y102" s="5">
        <v>0.45</v>
      </c>
      <c r="Z102" s="6">
        <v>0.91213793247974995</v>
      </c>
      <c r="AA102" s="6">
        <v>55.194051448676397</v>
      </c>
      <c r="AB102" s="6">
        <v>32.988179540756803</v>
      </c>
      <c r="AC102" s="6">
        <v>0.217801095351357</v>
      </c>
      <c r="AD102" s="6">
        <v>0.18822360370765601</v>
      </c>
      <c r="AE102" s="6">
        <v>15.0384806545343</v>
      </c>
      <c r="AF102" s="6">
        <v>12.598521540422601</v>
      </c>
      <c r="AG102" s="6">
        <v>5.1712328767123301</v>
      </c>
      <c r="AH102" s="6">
        <v>0.12999999999999901</v>
      </c>
      <c r="AI102" s="10">
        <v>46.98</v>
      </c>
      <c r="AJ102" s="6">
        <f t="shared" si="12"/>
        <v>13.661531239913295</v>
      </c>
      <c r="AK102" s="6">
        <f t="shared" si="13"/>
        <v>8.4902983632009636</v>
      </c>
      <c r="AL102" s="10">
        <v>33.318468760086702</v>
      </c>
      <c r="AM102" s="7">
        <v>2203790</v>
      </c>
      <c r="AN102" s="9">
        <v>53</v>
      </c>
      <c r="AO102" s="6">
        <v>158.24250000000001</v>
      </c>
      <c r="AP102" s="6">
        <v>137.12019288819701</v>
      </c>
      <c r="AQ102" s="6">
        <v>189.9325</v>
      </c>
      <c r="AR102" s="6">
        <v>171.82649368668001</v>
      </c>
      <c r="AS102" s="6">
        <v>32.634995891866502</v>
      </c>
      <c r="AT102" s="6">
        <v>0.52</v>
      </c>
      <c r="AU102" s="6">
        <v>1.6276645627308299</v>
      </c>
      <c r="AV102" s="10">
        <v>0.846385572620034</v>
      </c>
      <c r="AW102" s="10">
        <v>10.1543036650534</v>
      </c>
      <c r="AX102" s="10">
        <v>36.137468947871099</v>
      </c>
      <c r="AY102" s="11">
        <v>65</v>
      </c>
      <c r="AZ102" s="10">
        <v>37.746486394808819</v>
      </c>
      <c r="BA102" s="6">
        <v>2.3100513611127398</v>
      </c>
      <c r="BB102" s="10">
        <v>23.100513611127401</v>
      </c>
      <c r="BD102" s="8">
        <f t="shared" si="14"/>
        <v>2349</v>
      </c>
      <c r="BE102" s="8">
        <f t="shared" si="15"/>
        <v>629.92607702113003</v>
      </c>
      <c r="BF102" s="8">
        <f t="shared" si="16"/>
        <v>1924.4850818399516</v>
      </c>
      <c r="BG102" s="8">
        <f t="shared" si="17"/>
        <v>42.319278631001701</v>
      </c>
      <c r="BH102" s="8">
        <f t="shared" si="18"/>
        <v>507.71518325266999</v>
      </c>
      <c r="BI102" s="8">
        <f t="shared" si="19"/>
        <v>10.89005476756785</v>
      </c>
      <c r="BJ102" s="8">
        <f t="shared" si="20"/>
        <v>3250</v>
      </c>
      <c r="BK102" s="8">
        <f t="shared" si="21"/>
        <v>1887.3243197404411</v>
      </c>
      <c r="BL102" s="8">
        <f t="shared" si="22"/>
        <v>1155.0256805563699</v>
      </c>
    </row>
    <row r="103" spans="1:64" x14ac:dyDescent="0.2">
      <c r="A103">
        <v>192</v>
      </c>
      <c r="B103" t="s">
        <v>51</v>
      </c>
      <c r="C103" t="s">
        <v>350</v>
      </c>
      <c r="D103" t="s">
        <v>88</v>
      </c>
      <c r="E103" t="s">
        <v>492</v>
      </c>
      <c r="F103" t="s">
        <v>352</v>
      </c>
      <c r="G103" t="s">
        <v>353</v>
      </c>
      <c r="H103" t="s">
        <v>353</v>
      </c>
      <c r="I103" t="s">
        <v>354</v>
      </c>
      <c r="J103" t="s">
        <v>58</v>
      </c>
      <c r="K103" t="s">
        <v>59</v>
      </c>
      <c r="L103" t="s">
        <v>60</v>
      </c>
      <c r="M103" t="s">
        <v>70</v>
      </c>
      <c r="N103" t="s">
        <v>80</v>
      </c>
      <c r="O103" t="s">
        <v>63</v>
      </c>
      <c r="P103">
        <v>2016</v>
      </c>
      <c r="Q103">
        <v>24</v>
      </c>
      <c r="R103">
        <v>0.56437000000000004</v>
      </c>
      <c r="S103">
        <v>101.52345</v>
      </c>
      <c r="T103">
        <v>30</v>
      </c>
      <c r="U103" s="12">
        <v>110</v>
      </c>
      <c r="V103" s="5">
        <v>0.33735294117647002</v>
      </c>
      <c r="W103" s="5">
        <v>0.42277691219569102</v>
      </c>
      <c r="X103" s="5">
        <v>0</v>
      </c>
      <c r="Y103" s="5">
        <v>0.35</v>
      </c>
      <c r="Z103" s="6">
        <v>0.98612334281243796</v>
      </c>
      <c r="AA103" s="6">
        <v>55.194051448676397</v>
      </c>
      <c r="AB103" s="6">
        <v>34.587891556545799</v>
      </c>
      <c r="AC103" s="6">
        <v>0.217801095351357</v>
      </c>
      <c r="AD103" s="6">
        <v>0.21568177639349601</v>
      </c>
      <c r="AE103" s="6">
        <v>15.0384806545343</v>
      </c>
      <c r="AF103" s="6">
        <v>14.293642164334001</v>
      </c>
      <c r="AG103" s="6">
        <v>5.1712328767123301</v>
      </c>
      <c r="AH103" s="6">
        <v>0.12999999999999901</v>
      </c>
      <c r="AI103" s="10">
        <v>60.13</v>
      </c>
      <c r="AJ103" s="6">
        <f t="shared" si="12"/>
        <v>25.194504369588302</v>
      </c>
      <c r="AK103" s="6">
        <f t="shared" si="13"/>
        <v>20.023271492875971</v>
      </c>
      <c r="AL103" s="10">
        <v>34.935495630411701</v>
      </c>
      <c r="AM103" s="7">
        <v>1815000</v>
      </c>
      <c r="AN103" s="9">
        <v>53</v>
      </c>
      <c r="AO103" s="6">
        <v>158.24250000000001</v>
      </c>
      <c r="AP103" s="6">
        <v>125.292093502279</v>
      </c>
      <c r="AQ103" s="6">
        <v>189.9325</v>
      </c>
      <c r="AR103" s="6">
        <v>157.37536052120799</v>
      </c>
      <c r="AS103" s="6">
        <v>25.995950093428299</v>
      </c>
      <c r="AT103" s="6">
        <v>0.57248062015503798</v>
      </c>
      <c r="AU103" s="6">
        <v>1.6759889459966999</v>
      </c>
      <c r="AV103" s="10">
        <v>0.95947119117718305</v>
      </c>
      <c r="AW103" s="10">
        <v>8.7870254040783102</v>
      </c>
      <c r="AX103" s="10">
        <v>40.803035613886998</v>
      </c>
      <c r="AY103" s="11">
        <v>143</v>
      </c>
      <c r="AZ103" s="10">
        <v>24.475198614407677</v>
      </c>
      <c r="BA103" s="6">
        <v>3.15684184464665</v>
      </c>
      <c r="BB103" s="10">
        <v>31.568418446466499</v>
      </c>
      <c r="BD103" s="8">
        <f t="shared" si="14"/>
        <v>6614.3</v>
      </c>
      <c r="BE103" s="8">
        <f t="shared" si="15"/>
        <v>1572.3006380767401</v>
      </c>
      <c r="BF103" s="8">
        <f t="shared" si="16"/>
        <v>4411.7401357836434</v>
      </c>
      <c r="BG103" s="8">
        <f t="shared" si="17"/>
        <v>105.54183102949014</v>
      </c>
      <c r="BH103" s="8">
        <f t="shared" si="18"/>
        <v>966.5727944486141</v>
      </c>
      <c r="BI103" s="8">
        <f t="shared" si="19"/>
        <v>23.958120488649271</v>
      </c>
      <c r="BJ103" s="8">
        <f t="shared" si="20"/>
        <v>15730</v>
      </c>
      <c r="BK103" s="8">
        <f t="shared" si="21"/>
        <v>2692.2718475848446</v>
      </c>
      <c r="BL103" s="8">
        <f t="shared" si="22"/>
        <v>3472.526029111315</v>
      </c>
    </row>
    <row r="104" spans="1:64" x14ac:dyDescent="0.2">
      <c r="A104">
        <v>39</v>
      </c>
      <c r="B104" t="s">
        <v>51</v>
      </c>
      <c r="C104" t="s">
        <v>350</v>
      </c>
      <c r="D104" t="s">
        <v>88</v>
      </c>
      <c r="E104" t="s">
        <v>492</v>
      </c>
      <c r="F104" t="s">
        <v>352</v>
      </c>
      <c r="G104" t="s">
        <v>356</v>
      </c>
      <c r="H104" t="s">
        <v>356</v>
      </c>
      <c r="I104" t="s">
        <v>354</v>
      </c>
      <c r="J104" t="s">
        <v>58</v>
      </c>
      <c r="K104" t="s">
        <v>59</v>
      </c>
      <c r="L104" t="s">
        <v>60</v>
      </c>
      <c r="M104" t="s">
        <v>70</v>
      </c>
      <c r="N104" t="s">
        <v>80</v>
      </c>
      <c r="O104" t="s">
        <v>63</v>
      </c>
      <c r="P104">
        <v>2017</v>
      </c>
      <c r="Q104">
        <v>25</v>
      </c>
      <c r="R104">
        <v>0.56437000000000004</v>
      </c>
      <c r="S104">
        <v>101.52345</v>
      </c>
      <c r="T104">
        <v>30</v>
      </c>
      <c r="U104" s="12">
        <v>110</v>
      </c>
      <c r="V104" s="5">
        <v>0.34029411764705803</v>
      </c>
      <c r="W104" s="5">
        <v>0.42277691219569102</v>
      </c>
      <c r="X104" s="5">
        <v>0</v>
      </c>
      <c r="Y104" s="5">
        <v>0.35</v>
      </c>
      <c r="Z104" s="6">
        <v>0.97759863798001201</v>
      </c>
      <c r="AA104" s="6">
        <v>55.194051448676397</v>
      </c>
      <c r="AB104" s="6">
        <v>34.297358693902702</v>
      </c>
      <c r="AC104" s="6">
        <v>0.217801095351357</v>
      </c>
      <c r="AD104" s="6">
        <v>0.211921050292187</v>
      </c>
      <c r="AE104" s="6">
        <v>15.0384806545343</v>
      </c>
      <c r="AF104" s="6">
        <v>14.047607393483601</v>
      </c>
      <c r="AG104" s="6">
        <v>5.1712328767123301</v>
      </c>
      <c r="AH104" s="6">
        <v>0.12999999999999901</v>
      </c>
      <c r="AI104" s="10">
        <v>60.13</v>
      </c>
      <c r="AJ104" s="6">
        <f t="shared" si="12"/>
        <v>25.486942696976399</v>
      </c>
      <c r="AK104" s="6">
        <f t="shared" si="13"/>
        <v>20.315709820264068</v>
      </c>
      <c r="AL104" s="10">
        <v>34.643057303023603</v>
      </c>
      <c r="AM104" s="7">
        <v>1815000</v>
      </c>
      <c r="AN104" s="9">
        <v>53</v>
      </c>
      <c r="AO104" s="6">
        <v>158.24250000000001</v>
      </c>
      <c r="AP104" s="6">
        <v>126.681058525523</v>
      </c>
      <c r="AQ104" s="6">
        <v>189.9325</v>
      </c>
      <c r="AR104" s="6">
        <v>159.044526008476</v>
      </c>
      <c r="AS104" s="6">
        <v>26.865956888555498</v>
      </c>
      <c r="AT104" s="6">
        <v>0.57248062015503798</v>
      </c>
      <c r="AU104" s="6">
        <v>1.6759889459966999</v>
      </c>
      <c r="AV104" s="10">
        <v>0.95947119117718305</v>
      </c>
      <c r="AW104" s="10">
        <v>1.8020117027917599</v>
      </c>
      <c r="AX104" s="10">
        <v>9.4838846299771795</v>
      </c>
      <c r="AY104" s="11">
        <v>143</v>
      </c>
      <c r="AZ104" s="10">
        <v>24.122885738873808</v>
      </c>
      <c r="BA104" s="6">
        <v>3.2014959290793898</v>
      </c>
      <c r="BB104" s="10">
        <v>32.014959290793897</v>
      </c>
      <c r="BD104" s="8">
        <f t="shared" si="14"/>
        <v>6614.3</v>
      </c>
      <c r="BE104" s="8">
        <f t="shared" si="15"/>
        <v>1545.2368132831962</v>
      </c>
      <c r="BF104" s="8">
        <f t="shared" si="16"/>
        <v>4379.5719197709532</v>
      </c>
      <c r="BG104" s="8">
        <f t="shared" si="17"/>
        <v>105.54183102949014</v>
      </c>
      <c r="BH104" s="8">
        <f t="shared" si="18"/>
        <v>198.2212873070936</v>
      </c>
      <c r="BI104" s="8">
        <f t="shared" si="19"/>
        <v>23.958120488649271</v>
      </c>
      <c r="BJ104" s="8">
        <f t="shared" si="20"/>
        <v>15730</v>
      </c>
      <c r="BK104" s="8">
        <f t="shared" si="21"/>
        <v>2653.5174312761187</v>
      </c>
      <c r="BL104" s="8">
        <f t="shared" si="22"/>
        <v>3521.6455219873287</v>
      </c>
    </row>
    <row r="105" spans="1:64" x14ac:dyDescent="0.2">
      <c r="A105">
        <v>78</v>
      </c>
      <c r="B105" t="s">
        <v>51</v>
      </c>
      <c r="C105" t="s">
        <v>82</v>
      </c>
      <c r="D105" t="s">
        <v>53</v>
      </c>
      <c r="E105" t="s">
        <v>357</v>
      </c>
      <c r="F105" t="s">
        <v>358</v>
      </c>
      <c r="G105" t="s">
        <v>359</v>
      </c>
      <c r="H105" t="s">
        <v>359</v>
      </c>
      <c r="I105" t="s">
        <v>360</v>
      </c>
      <c r="J105" t="s">
        <v>58</v>
      </c>
      <c r="K105" t="s">
        <v>59</v>
      </c>
      <c r="L105" t="s">
        <v>60</v>
      </c>
      <c r="M105" t="s">
        <v>70</v>
      </c>
      <c r="N105" t="s">
        <v>71</v>
      </c>
      <c r="O105" t="s">
        <v>63</v>
      </c>
      <c r="P105">
        <v>2013</v>
      </c>
      <c r="Q105">
        <v>21</v>
      </c>
      <c r="R105">
        <v>-7.0242000000000004</v>
      </c>
      <c r="S105">
        <v>106.54640000000001</v>
      </c>
      <c r="T105">
        <v>30</v>
      </c>
      <c r="U105" s="12">
        <v>350</v>
      </c>
      <c r="V105" s="5">
        <v>0.34250000000000003</v>
      </c>
      <c r="W105" s="5">
        <v>0.64075389811249295</v>
      </c>
      <c r="X105" s="5">
        <v>0.03</v>
      </c>
      <c r="Y105" s="5">
        <v>0.59</v>
      </c>
      <c r="Z105" s="6">
        <v>0.94286927412786403</v>
      </c>
      <c r="AA105" s="6">
        <v>55.194051448676397</v>
      </c>
      <c r="AB105" s="6">
        <v>34.066024278990596</v>
      </c>
      <c r="AC105" s="6">
        <v>0.217801095351357</v>
      </c>
      <c r="AD105" s="6">
        <v>0.20123069726389201</v>
      </c>
      <c r="AE105" s="6">
        <v>15.0384806545343</v>
      </c>
      <c r="AF105" s="6">
        <v>13.4616740238218</v>
      </c>
      <c r="AG105" s="6">
        <v>5.1712328767123301</v>
      </c>
      <c r="AH105" s="6">
        <v>0.12999999999999901</v>
      </c>
      <c r="AI105" s="10">
        <v>62.92</v>
      </c>
      <c r="AJ105" s="6">
        <f t="shared" si="12"/>
        <v>28.516881658440603</v>
      </c>
      <c r="AK105" s="6">
        <f t="shared" si="13"/>
        <v>23.345648781728272</v>
      </c>
      <c r="AL105" s="10">
        <v>34.403118341559399</v>
      </c>
      <c r="AM105" s="7">
        <v>1322056</v>
      </c>
      <c r="AN105" s="9">
        <v>53</v>
      </c>
      <c r="AO105" s="6">
        <v>158.24250000000001</v>
      </c>
      <c r="AP105" s="6">
        <v>131.50715903558199</v>
      </c>
      <c r="AQ105" s="6">
        <v>189.9325</v>
      </c>
      <c r="AR105" s="6">
        <v>165.081124128151</v>
      </c>
      <c r="AS105" s="6">
        <v>28.876630030380099</v>
      </c>
      <c r="AT105" s="6">
        <v>0.52</v>
      </c>
      <c r="AU105" s="6">
        <v>2.5646853846981301</v>
      </c>
      <c r="AV105" s="10">
        <v>1.3336364000430301</v>
      </c>
      <c r="AW105" s="10">
        <v>39.312309019644601</v>
      </c>
      <c r="AX105" s="10">
        <v>50.922823706534402</v>
      </c>
      <c r="AY105" s="11">
        <v>455</v>
      </c>
      <c r="AZ105" s="10">
        <v>10.089009727949701</v>
      </c>
      <c r="BA105" s="6">
        <v>11.534674295191801</v>
      </c>
      <c r="BB105" s="10">
        <v>115.346742951918</v>
      </c>
      <c r="BD105" s="8">
        <f t="shared" si="14"/>
        <v>22022</v>
      </c>
      <c r="BE105" s="8">
        <f t="shared" si="15"/>
        <v>4711.5859083376299</v>
      </c>
      <c r="BF105" s="8">
        <f t="shared" si="16"/>
        <v>13851.022926395106</v>
      </c>
      <c r="BG105" s="8">
        <f t="shared" si="17"/>
        <v>466.77274001506055</v>
      </c>
      <c r="BH105" s="8">
        <f t="shared" si="18"/>
        <v>13759.30815687561</v>
      </c>
      <c r="BI105" s="8">
        <f t="shared" si="19"/>
        <v>76.230383372974956</v>
      </c>
      <c r="BJ105" s="8">
        <f t="shared" si="20"/>
        <v>159250</v>
      </c>
      <c r="BK105" s="8">
        <f t="shared" si="21"/>
        <v>3531.1534047823952</v>
      </c>
      <c r="BL105" s="8">
        <f t="shared" si="22"/>
        <v>40371.360033171302</v>
      </c>
    </row>
    <row r="106" spans="1:64" x14ac:dyDescent="0.2">
      <c r="A106">
        <v>132</v>
      </c>
      <c r="B106" t="s">
        <v>51</v>
      </c>
      <c r="C106" t="s">
        <v>82</v>
      </c>
      <c r="D106" t="s">
        <v>53</v>
      </c>
      <c r="E106" t="s">
        <v>361</v>
      </c>
      <c r="F106" t="s">
        <v>358</v>
      </c>
      <c r="G106" t="s">
        <v>362</v>
      </c>
      <c r="H106" t="s">
        <v>362</v>
      </c>
      <c r="I106" t="s">
        <v>360</v>
      </c>
      <c r="J106" t="s">
        <v>58</v>
      </c>
      <c r="K106" t="s">
        <v>59</v>
      </c>
      <c r="L106" t="s">
        <v>60</v>
      </c>
      <c r="M106" t="s">
        <v>70</v>
      </c>
      <c r="N106" t="s">
        <v>71</v>
      </c>
      <c r="O106" t="s">
        <v>63</v>
      </c>
      <c r="P106">
        <v>2013</v>
      </c>
      <c r="Q106">
        <v>21</v>
      </c>
      <c r="R106">
        <v>-7.0242000000000004</v>
      </c>
      <c r="S106">
        <v>106.54640000000001</v>
      </c>
      <c r="T106">
        <v>30</v>
      </c>
      <c r="U106" s="12">
        <v>350</v>
      </c>
      <c r="V106" s="5">
        <v>0.34250000000000003</v>
      </c>
      <c r="W106" s="5">
        <v>0.64075389811249295</v>
      </c>
      <c r="X106" s="5">
        <v>0.03</v>
      </c>
      <c r="Y106" s="5">
        <v>0.59</v>
      </c>
      <c r="Z106" s="6">
        <v>0.94286927412786403</v>
      </c>
      <c r="AA106" s="6">
        <v>55.194051448676397</v>
      </c>
      <c r="AB106" s="6">
        <v>34.066024278990596</v>
      </c>
      <c r="AC106" s="6">
        <v>0.217801095351357</v>
      </c>
      <c r="AD106" s="6">
        <v>0.20123069726389201</v>
      </c>
      <c r="AE106" s="6">
        <v>15.0384806545343</v>
      </c>
      <c r="AF106" s="6">
        <v>13.4616740238218</v>
      </c>
      <c r="AG106" s="6">
        <v>5.1712328767123301</v>
      </c>
      <c r="AH106" s="6">
        <v>0.12999999999999901</v>
      </c>
      <c r="AI106" s="10">
        <v>62.92</v>
      </c>
      <c r="AJ106" s="6">
        <f t="shared" si="12"/>
        <v>28.516881658440603</v>
      </c>
      <c r="AK106" s="6">
        <f t="shared" si="13"/>
        <v>23.345648781728272</v>
      </c>
      <c r="AL106" s="10">
        <v>34.403118341559399</v>
      </c>
      <c r="AM106" s="7">
        <v>1322056</v>
      </c>
      <c r="AN106" s="9">
        <v>53</v>
      </c>
      <c r="AO106" s="6">
        <v>158.24250000000001</v>
      </c>
      <c r="AP106" s="6">
        <v>131.50715903558199</v>
      </c>
      <c r="AQ106" s="6">
        <v>189.9325</v>
      </c>
      <c r="AR106" s="6">
        <v>165.081124128151</v>
      </c>
      <c r="AS106" s="6">
        <v>28.876630030380099</v>
      </c>
      <c r="AT106" s="6">
        <v>0.52</v>
      </c>
      <c r="AU106" s="6">
        <v>2.5646853846981301</v>
      </c>
      <c r="AV106" s="10">
        <v>1.3336364000430301</v>
      </c>
      <c r="AW106" s="10">
        <v>39.312309019644601</v>
      </c>
      <c r="AX106" s="10">
        <v>50.922823706534402</v>
      </c>
      <c r="AY106" s="11">
        <v>455</v>
      </c>
      <c r="AZ106" s="10">
        <v>10.089009727949701</v>
      </c>
      <c r="BA106" s="6">
        <v>11.534674295191801</v>
      </c>
      <c r="BB106" s="10">
        <v>115.346742951918</v>
      </c>
      <c r="BD106" s="8">
        <f t="shared" si="14"/>
        <v>22022</v>
      </c>
      <c r="BE106" s="8">
        <f t="shared" si="15"/>
        <v>4711.5859083376299</v>
      </c>
      <c r="BF106" s="8">
        <f t="shared" si="16"/>
        <v>13851.022926395106</v>
      </c>
      <c r="BG106" s="8">
        <f t="shared" si="17"/>
        <v>466.77274001506055</v>
      </c>
      <c r="BH106" s="8">
        <f t="shared" si="18"/>
        <v>13759.30815687561</v>
      </c>
      <c r="BI106" s="8">
        <f t="shared" si="19"/>
        <v>76.230383372974956</v>
      </c>
      <c r="BJ106" s="8">
        <f t="shared" si="20"/>
        <v>159250</v>
      </c>
      <c r="BK106" s="8">
        <f t="shared" si="21"/>
        <v>3531.1534047823952</v>
      </c>
      <c r="BL106" s="8">
        <f t="shared" si="22"/>
        <v>40371.360033171302</v>
      </c>
    </row>
    <row r="107" spans="1:64" x14ac:dyDescent="0.2">
      <c r="A107">
        <v>160</v>
      </c>
      <c r="B107" t="s">
        <v>51</v>
      </c>
      <c r="C107" t="s">
        <v>82</v>
      </c>
      <c r="D107" t="s">
        <v>53</v>
      </c>
      <c r="E107" t="s">
        <v>363</v>
      </c>
      <c r="F107" t="s">
        <v>358</v>
      </c>
      <c r="G107" t="s">
        <v>364</v>
      </c>
      <c r="H107" t="s">
        <v>364</v>
      </c>
      <c r="I107" t="s">
        <v>360</v>
      </c>
      <c r="J107" t="s">
        <v>58</v>
      </c>
      <c r="K107" t="s">
        <v>59</v>
      </c>
      <c r="L107" t="s">
        <v>60</v>
      </c>
      <c r="M107" t="s">
        <v>70</v>
      </c>
      <c r="N107" t="s">
        <v>71</v>
      </c>
      <c r="O107" t="s">
        <v>63</v>
      </c>
      <c r="P107">
        <v>2013</v>
      </c>
      <c r="Q107">
        <v>21</v>
      </c>
      <c r="R107">
        <v>-7.0242000000000004</v>
      </c>
      <c r="S107">
        <v>106.54640000000001</v>
      </c>
      <c r="T107">
        <v>30</v>
      </c>
      <c r="U107" s="12">
        <v>350</v>
      </c>
      <c r="V107" s="5">
        <v>0.34250000000000003</v>
      </c>
      <c r="W107" s="5">
        <v>0.64075389811249295</v>
      </c>
      <c r="X107" s="5">
        <v>0.03</v>
      </c>
      <c r="Y107" s="5">
        <v>0.59</v>
      </c>
      <c r="Z107" s="6">
        <v>0.94286927412786403</v>
      </c>
      <c r="AA107" s="6">
        <v>55.194051448676397</v>
      </c>
      <c r="AB107" s="6">
        <v>34.066024278990596</v>
      </c>
      <c r="AC107" s="6">
        <v>0.217801095351357</v>
      </c>
      <c r="AD107" s="6">
        <v>0.20123069726389201</v>
      </c>
      <c r="AE107" s="6">
        <v>15.0384806545343</v>
      </c>
      <c r="AF107" s="6">
        <v>13.4616740238218</v>
      </c>
      <c r="AG107" s="6">
        <v>5.1712328767123301</v>
      </c>
      <c r="AH107" s="6">
        <v>0.12999999999999901</v>
      </c>
      <c r="AI107" s="10">
        <v>62.92</v>
      </c>
      <c r="AJ107" s="6">
        <f t="shared" si="12"/>
        <v>28.516881658440603</v>
      </c>
      <c r="AK107" s="6">
        <f t="shared" si="13"/>
        <v>23.345648781728272</v>
      </c>
      <c r="AL107" s="10">
        <v>34.403118341559399</v>
      </c>
      <c r="AM107" s="7">
        <v>1322056</v>
      </c>
      <c r="AN107" s="9">
        <v>53</v>
      </c>
      <c r="AO107" s="6">
        <v>158.24250000000001</v>
      </c>
      <c r="AP107" s="6">
        <v>131.50715903558199</v>
      </c>
      <c r="AQ107" s="6">
        <v>189.9325</v>
      </c>
      <c r="AR107" s="6">
        <v>165.081124128151</v>
      </c>
      <c r="AS107" s="6">
        <v>28.876630030380099</v>
      </c>
      <c r="AT107" s="6">
        <v>0.52</v>
      </c>
      <c r="AU107" s="6">
        <v>2.5646853846981301</v>
      </c>
      <c r="AV107" s="10">
        <v>1.3336364000430301</v>
      </c>
      <c r="AW107" s="10">
        <v>39.312309019644601</v>
      </c>
      <c r="AX107" s="10">
        <v>50.922823706534402</v>
      </c>
      <c r="AY107" s="11">
        <v>455</v>
      </c>
      <c r="AZ107" s="10">
        <v>10.089009727949701</v>
      </c>
      <c r="BA107" s="6">
        <v>11.534674295191801</v>
      </c>
      <c r="BB107" s="10">
        <v>115.346742951918</v>
      </c>
      <c r="BD107" s="8">
        <f t="shared" si="14"/>
        <v>22022</v>
      </c>
      <c r="BE107" s="8">
        <f t="shared" si="15"/>
        <v>4711.5859083376299</v>
      </c>
      <c r="BF107" s="8">
        <f t="shared" si="16"/>
        <v>13851.022926395106</v>
      </c>
      <c r="BG107" s="8">
        <f t="shared" si="17"/>
        <v>466.77274001506055</v>
      </c>
      <c r="BH107" s="8">
        <f t="shared" si="18"/>
        <v>13759.30815687561</v>
      </c>
      <c r="BI107" s="8">
        <f t="shared" si="19"/>
        <v>76.230383372974956</v>
      </c>
      <c r="BJ107" s="8">
        <f t="shared" si="20"/>
        <v>159250</v>
      </c>
      <c r="BK107" s="8">
        <f t="shared" si="21"/>
        <v>3531.1534047823952</v>
      </c>
      <c r="BL107" s="8">
        <f t="shared" si="22"/>
        <v>40371.360033171302</v>
      </c>
    </row>
    <row r="108" spans="1:64" x14ac:dyDescent="0.2">
      <c r="A108">
        <v>176</v>
      </c>
      <c r="B108" t="s">
        <v>51</v>
      </c>
      <c r="C108" t="s">
        <v>350</v>
      </c>
      <c r="D108" t="s">
        <v>88</v>
      </c>
      <c r="E108" t="s">
        <v>308</v>
      </c>
      <c r="F108" t="s">
        <v>365</v>
      </c>
      <c r="G108" t="s">
        <v>366</v>
      </c>
      <c r="H108" t="s">
        <v>366</v>
      </c>
      <c r="I108" t="s">
        <v>367</v>
      </c>
      <c r="J108" t="s">
        <v>58</v>
      </c>
      <c r="K108" t="s">
        <v>69</v>
      </c>
      <c r="L108" t="s">
        <v>69</v>
      </c>
      <c r="M108" t="s">
        <v>70</v>
      </c>
      <c r="N108" t="s">
        <v>71</v>
      </c>
      <c r="O108" t="s">
        <v>63</v>
      </c>
      <c r="P108">
        <v>2014</v>
      </c>
      <c r="Q108">
        <v>32</v>
      </c>
      <c r="R108">
        <v>0.68932000000000004</v>
      </c>
      <c r="S108">
        <v>101.61906999999999</v>
      </c>
      <c r="T108">
        <v>30</v>
      </c>
      <c r="U108" s="12">
        <v>150</v>
      </c>
      <c r="V108" s="5">
        <v>0.344423076923076</v>
      </c>
      <c r="W108" s="5">
        <v>0.42277691219569102</v>
      </c>
      <c r="X108" s="5">
        <v>0</v>
      </c>
      <c r="Y108" s="5">
        <v>0.35</v>
      </c>
      <c r="Z108" s="6">
        <v>0.93760437757691895</v>
      </c>
      <c r="AA108" s="6">
        <v>55.194051448676397</v>
      </c>
      <c r="AB108" s="6">
        <v>33.881363534151497</v>
      </c>
      <c r="AC108" s="6">
        <v>0.217801095351357</v>
      </c>
      <c r="AD108" s="6">
        <v>0.19897096562650499</v>
      </c>
      <c r="AE108" s="6">
        <v>15.0384806545343</v>
      </c>
      <c r="AF108" s="6">
        <v>13.3117689930559</v>
      </c>
      <c r="AG108" s="6">
        <v>5.1712328767123301</v>
      </c>
      <c r="AH108" s="6">
        <v>0.12999999999999901</v>
      </c>
      <c r="AI108" s="10">
        <v>84.89</v>
      </c>
      <c r="AJ108" s="6">
        <f t="shared" si="12"/>
        <v>50.672708473451898</v>
      </c>
      <c r="AK108" s="6">
        <f t="shared" si="13"/>
        <v>45.501475596739567</v>
      </c>
      <c r="AL108" s="10">
        <v>34.217291526548102</v>
      </c>
      <c r="AM108" s="7">
        <v>1025298.767</v>
      </c>
      <c r="AN108" s="9">
        <v>53</v>
      </c>
      <c r="AO108" s="6">
        <v>158.24250000000001</v>
      </c>
      <c r="AP108" s="6">
        <v>132.44266467768401</v>
      </c>
      <c r="AQ108" s="6">
        <v>189.9325</v>
      </c>
      <c r="AR108" s="6">
        <v>166.205352387906</v>
      </c>
      <c r="AS108" s="6">
        <v>29.4906596940539</v>
      </c>
      <c r="AT108" s="6">
        <v>0.52</v>
      </c>
      <c r="AU108" s="6">
        <v>1.67058339012449</v>
      </c>
      <c r="AV108" s="10">
        <v>0.86870336286473604</v>
      </c>
      <c r="AW108" s="10">
        <v>12.869685411511901</v>
      </c>
      <c r="AX108" s="10">
        <v>64.825098302878303</v>
      </c>
      <c r="AY108" s="11">
        <v>195</v>
      </c>
      <c r="AZ108" s="10">
        <v>6.0842855106893357</v>
      </c>
      <c r="BA108" s="6">
        <v>4.8766037407637599</v>
      </c>
      <c r="BB108" s="10">
        <v>48.766037407637597</v>
      </c>
      <c r="BD108" s="8">
        <f t="shared" si="14"/>
        <v>12733.5</v>
      </c>
      <c r="BE108" s="8">
        <f t="shared" si="15"/>
        <v>1996.7653489583849</v>
      </c>
      <c r="BF108" s="8">
        <f t="shared" si="16"/>
        <v>5908.2786604890653</v>
      </c>
      <c r="BG108" s="8">
        <f t="shared" si="17"/>
        <v>130.3055044297104</v>
      </c>
      <c r="BH108" s="8">
        <f t="shared" si="18"/>
        <v>1930.4528117267851</v>
      </c>
      <c r="BI108" s="8">
        <f t="shared" si="19"/>
        <v>32.670164302703547</v>
      </c>
      <c r="BJ108" s="8">
        <f t="shared" si="20"/>
        <v>29250</v>
      </c>
      <c r="BK108" s="8">
        <f t="shared" si="21"/>
        <v>912.64282660340029</v>
      </c>
      <c r="BL108" s="8">
        <f t="shared" si="22"/>
        <v>7314.9056111456393</v>
      </c>
    </row>
    <row r="109" spans="1:64" x14ac:dyDescent="0.2">
      <c r="A109">
        <v>3</v>
      </c>
      <c r="B109" t="s">
        <v>51</v>
      </c>
      <c r="C109" t="s">
        <v>350</v>
      </c>
      <c r="D109" t="s">
        <v>88</v>
      </c>
      <c r="E109" t="s">
        <v>308</v>
      </c>
      <c r="F109" t="s">
        <v>365</v>
      </c>
      <c r="G109" t="s">
        <v>368</v>
      </c>
      <c r="H109" t="s">
        <v>368</v>
      </c>
      <c r="I109" t="s">
        <v>367</v>
      </c>
      <c r="J109" t="s">
        <v>58</v>
      </c>
      <c r="K109" t="s">
        <v>69</v>
      </c>
      <c r="L109" t="s">
        <v>69</v>
      </c>
      <c r="M109" t="s">
        <v>70</v>
      </c>
      <c r="N109" t="s">
        <v>71</v>
      </c>
      <c r="O109" t="s">
        <v>63</v>
      </c>
      <c r="P109">
        <v>2014</v>
      </c>
      <c r="Q109">
        <v>32</v>
      </c>
      <c r="R109">
        <v>0.68932000000000004</v>
      </c>
      <c r="S109">
        <v>101.61906999999999</v>
      </c>
      <c r="T109">
        <v>30</v>
      </c>
      <c r="U109" s="12">
        <v>150</v>
      </c>
      <c r="V109" s="5">
        <v>0.344423076923076</v>
      </c>
      <c r="W109" s="5">
        <v>0.42277691219569102</v>
      </c>
      <c r="X109" s="5">
        <v>0</v>
      </c>
      <c r="Y109" s="5">
        <v>0.35</v>
      </c>
      <c r="Z109" s="6">
        <v>0.93760437757691895</v>
      </c>
      <c r="AA109" s="6">
        <v>55.194051448676397</v>
      </c>
      <c r="AB109" s="6">
        <v>33.881363534151497</v>
      </c>
      <c r="AC109" s="6">
        <v>0.217801095351357</v>
      </c>
      <c r="AD109" s="6">
        <v>0.19897096562650499</v>
      </c>
      <c r="AE109" s="6">
        <v>15.0384806545343</v>
      </c>
      <c r="AF109" s="6">
        <v>13.3117689930559</v>
      </c>
      <c r="AG109" s="6">
        <v>5.1712328767123301</v>
      </c>
      <c r="AH109" s="6">
        <v>0.12999999999999901</v>
      </c>
      <c r="AI109" s="10">
        <v>84.89</v>
      </c>
      <c r="AJ109" s="6">
        <f t="shared" si="12"/>
        <v>50.672708473451898</v>
      </c>
      <c r="AK109" s="6">
        <f t="shared" si="13"/>
        <v>45.501475596739567</v>
      </c>
      <c r="AL109" s="10">
        <v>34.217291526548102</v>
      </c>
      <c r="AM109" s="7">
        <v>1025298.767</v>
      </c>
      <c r="AN109" s="9">
        <v>53</v>
      </c>
      <c r="AO109" s="6">
        <v>158.24250000000001</v>
      </c>
      <c r="AP109" s="6">
        <v>132.44266467768401</v>
      </c>
      <c r="AQ109" s="6">
        <v>189.9325</v>
      </c>
      <c r="AR109" s="6">
        <v>166.205352387906</v>
      </c>
      <c r="AS109" s="6">
        <v>29.4906596940539</v>
      </c>
      <c r="AT109" s="6">
        <v>0.52</v>
      </c>
      <c r="AU109" s="6">
        <v>1.67058339012449</v>
      </c>
      <c r="AV109" s="10">
        <v>0.86870336286473604</v>
      </c>
      <c r="AW109" s="10">
        <v>12.869685411511901</v>
      </c>
      <c r="AX109" s="10">
        <v>64.825098302878303</v>
      </c>
      <c r="AY109" s="11">
        <v>195</v>
      </c>
      <c r="AZ109" s="10">
        <v>6.0842855106893357</v>
      </c>
      <c r="BA109" s="6">
        <v>4.8766037407637599</v>
      </c>
      <c r="BB109" s="10">
        <v>48.766037407637597</v>
      </c>
      <c r="BD109" s="8">
        <f t="shared" si="14"/>
        <v>12733.5</v>
      </c>
      <c r="BE109" s="8">
        <f t="shared" si="15"/>
        <v>1996.7653489583849</v>
      </c>
      <c r="BF109" s="8">
        <f t="shared" si="16"/>
        <v>5908.2786604890653</v>
      </c>
      <c r="BG109" s="8">
        <f t="shared" si="17"/>
        <v>130.3055044297104</v>
      </c>
      <c r="BH109" s="8">
        <f t="shared" si="18"/>
        <v>1930.4528117267851</v>
      </c>
      <c r="BI109" s="8">
        <f t="shared" si="19"/>
        <v>32.670164302703547</v>
      </c>
      <c r="BJ109" s="8">
        <f t="shared" si="20"/>
        <v>29250</v>
      </c>
      <c r="BK109" s="8">
        <f t="shared" si="21"/>
        <v>912.64282660340029</v>
      </c>
      <c r="BL109" s="8">
        <f t="shared" si="22"/>
        <v>7314.9056111456393</v>
      </c>
    </row>
    <row r="110" spans="1:64" x14ac:dyDescent="0.2">
      <c r="A110">
        <v>199</v>
      </c>
      <c r="B110" t="s">
        <v>51</v>
      </c>
      <c r="C110" t="s">
        <v>350</v>
      </c>
      <c r="D110" t="s">
        <v>88</v>
      </c>
      <c r="E110" t="s">
        <v>308</v>
      </c>
      <c r="F110" t="s">
        <v>365</v>
      </c>
      <c r="G110" t="s">
        <v>369</v>
      </c>
      <c r="H110" t="s">
        <v>369</v>
      </c>
      <c r="I110" t="s">
        <v>367</v>
      </c>
      <c r="J110" t="s">
        <v>58</v>
      </c>
      <c r="K110" t="s">
        <v>69</v>
      </c>
      <c r="L110" t="s">
        <v>69</v>
      </c>
      <c r="M110" t="s">
        <v>70</v>
      </c>
      <c r="N110" t="s">
        <v>71</v>
      </c>
      <c r="O110" t="s">
        <v>63</v>
      </c>
      <c r="P110">
        <v>2009</v>
      </c>
      <c r="Q110">
        <v>17</v>
      </c>
      <c r="R110">
        <v>0.68932000000000004</v>
      </c>
      <c r="S110">
        <v>101.61906999999999</v>
      </c>
      <c r="T110">
        <v>30</v>
      </c>
      <c r="U110" s="12">
        <v>35</v>
      </c>
      <c r="V110" s="5">
        <v>0.33480769230769097</v>
      </c>
      <c r="W110" s="5">
        <v>0.42277691219569102</v>
      </c>
      <c r="X110" s="5">
        <v>0</v>
      </c>
      <c r="Y110" s="5">
        <v>0.35</v>
      </c>
      <c r="Z110" s="6">
        <v>0.964533746838383</v>
      </c>
      <c r="AA110" s="6">
        <v>55.194051448676397</v>
      </c>
      <c r="AB110" s="6">
        <v>34.825901631097501</v>
      </c>
      <c r="AC110" s="6">
        <v>0.217801095351357</v>
      </c>
      <c r="AD110" s="6">
        <v>0.210665805261748</v>
      </c>
      <c r="AE110" s="6">
        <v>15.0384806545343</v>
      </c>
      <c r="AF110" s="6">
        <v>14.0873483629244</v>
      </c>
      <c r="AG110" s="6">
        <v>5.1712328767123301</v>
      </c>
      <c r="AH110" s="6">
        <v>0.12999999999999901</v>
      </c>
      <c r="AI110" s="10">
        <v>84.89</v>
      </c>
      <c r="AJ110" s="6">
        <f t="shared" si="12"/>
        <v>49.722204907432904</v>
      </c>
      <c r="AK110" s="6">
        <f t="shared" si="13"/>
        <v>44.550972030720573</v>
      </c>
      <c r="AL110" s="10">
        <v>35.167795092567097</v>
      </c>
      <c r="AM110" s="7">
        <v>1254843.825</v>
      </c>
      <c r="AN110" s="9">
        <v>53</v>
      </c>
      <c r="AO110" s="6">
        <v>158.24250000000001</v>
      </c>
      <c r="AP110" s="6">
        <v>127.765136467172</v>
      </c>
      <c r="AQ110" s="6">
        <v>189.9325</v>
      </c>
      <c r="AR110" s="6">
        <v>160.584211089132</v>
      </c>
      <c r="AS110" s="6">
        <v>26.468055158726202</v>
      </c>
      <c r="AT110" s="6">
        <v>0.52</v>
      </c>
      <c r="AU110" s="6">
        <v>1.67058339012449</v>
      </c>
      <c r="AV110" s="10">
        <v>0.86870336286473604</v>
      </c>
      <c r="AW110" s="10">
        <v>12.8695593981404</v>
      </c>
      <c r="AX110" s="10">
        <v>64.8248681603866</v>
      </c>
      <c r="AY110" s="11">
        <v>45.5</v>
      </c>
      <c r="AZ110" s="10">
        <v>7.6053135741141116</v>
      </c>
      <c r="BA110" s="6">
        <v>0.66387781634037302</v>
      </c>
      <c r="BB110" s="10">
        <v>6.6387781634037299</v>
      </c>
      <c r="BD110" s="8">
        <f t="shared" si="14"/>
        <v>2971.15</v>
      </c>
      <c r="BE110" s="8">
        <f t="shared" si="15"/>
        <v>493.05719270235403</v>
      </c>
      <c r="BF110" s="8">
        <f t="shared" si="16"/>
        <v>1411.8659789247799</v>
      </c>
      <c r="BG110" s="8">
        <f t="shared" si="17"/>
        <v>30.40461770026576</v>
      </c>
      <c r="BH110" s="8">
        <f t="shared" si="18"/>
        <v>450.43457893491399</v>
      </c>
      <c r="BI110" s="8">
        <f t="shared" si="19"/>
        <v>7.623038337297495</v>
      </c>
      <c r="BJ110" s="8">
        <f t="shared" si="20"/>
        <v>1592.5</v>
      </c>
      <c r="BK110" s="8">
        <f t="shared" si="21"/>
        <v>266.18597509399393</v>
      </c>
      <c r="BL110" s="8">
        <f t="shared" si="22"/>
        <v>232.35723571913056</v>
      </c>
    </row>
    <row r="111" spans="1:64" x14ac:dyDescent="0.2">
      <c r="A111">
        <v>117</v>
      </c>
      <c r="B111" t="s">
        <v>51</v>
      </c>
      <c r="C111" t="s">
        <v>350</v>
      </c>
      <c r="D111" t="s">
        <v>88</v>
      </c>
      <c r="E111" t="s">
        <v>308</v>
      </c>
      <c r="F111" t="s">
        <v>365</v>
      </c>
      <c r="G111" t="s">
        <v>370</v>
      </c>
      <c r="H111" t="s">
        <v>370</v>
      </c>
      <c r="I111" t="s">
        <v>367</v>
      </c>
      <c r="J111" t="s">
        <v>58</v>
      </c>
      <c r="K111" t="s">
        <v>69</v>
      </c>
      <c r="L111" t="s">
        <v>69</v>
      </c>
      <c r="M111" t="s">
        <v>70</v>
      </c>
      <c r="N111" t="s">
        <v>71</v>
      </c>
      <c r="O111" t="s">
        <v>63</v>
      </c>
      <c r="P111">
        <v>2000</v>
      </c>
      <c r="Q111">
        <v>8</v>
      </c>
      <c r="R111">
        <v>0.68932000000000004</v>
      </c>
      <c r="S111">
        <v>101.61906999999999</v>
      </c>
      <c r="T111">
        <v>30</v>
      </c>
      <c r="U111" s="12">
        <v>90</v>
      </c>
      <c r="V111" s="5">
        <v>0.31749999999999901</v>
      </c>
      <c r="W111" s="5">
        <v>0.42277691219569102</v>
      </c>
      <c r="X111" s="5">
        <v>0</v>
      </c>
      <c r="Y111" s="5">
        <v>0.35</v>
      </c>
      <c r="Z111" s="6">
        <v>1.01711751056677</v>
      </c>
      <c r="AA111" s="6">
        <v>55.194051448676397</v>
      </c>
      <c r="AB111" s="6">
        <v>36.670391976786298</v>
      </c>
      <c r="AC111" s="6">
        <v>0.217801095351357</v>
      </c>
      <c r="AD111" s="6">
        <v>0.23448174197755101</v>
      </c>
      <c r="AE111" s="6">
        <v>15.0384806545343</v>
      </c>
      <c r="AF111" s="6">
        <v>15.665079395861699</v>
      </c>
      <c r="AG111" s="6">
        <v>5.1712328767123301</v>
      </c>
      <c r="AH111" s="6">
        <v>0.12999999999999901</v>
      </c>
      <c r="AI111" s="10">
        <v>84.89</v>
      </c>
      <c r="AJ111" s="6">
        <f t="shared" si="12"/>
        <v>47.866057830978697</v>
      </c>
      <c r="AK111" s="6">
        <f t="shared" si="13"/>
        <v>42.694824954266366</v>
      </c>
      <c r="AL111" s="10">
        <v>37.023942169021304</v>
      </c>
      <c r="AM111" s="7">
        <v>1046223.231</v>
      </c>
      <c r="AN111" s="9">
        <v>53</v>
      </c>
      <c r="AO111" s="6">
        <v>158.24250000000001</v>
      </c>
      <c r="AP111" s="6">
        <v>119.34558568825</v>
      </c>
      <c r="AQ111" s="6">
        <v>189.9325</v>
      </c>
      <c r="AR111" s="6">
        <v>150.46615675133799</v>
      </c>
      <c r="AS111" s="6">
        <v>21.312325337344198</v>
      </c>
      <c r="AT111" s="6">
        <v>0.52</v>
      </c>
      <c r="AU111" s="6">
        <v>1.67058339012449</v>
      </c>
      <c r="AV111" s="10">
        <v>0.86870336286473604</v>
      </c>
      <c r="AW111" s="10">
        <v>12.8696196644959</v>
      </c>
      <c r="AX111" s="10">
        <v>64.824978226987099</v>
      </c>
      <c r="AY111" s="11">
        <v>117</v>
      </c>
      <c r="AZ111" s="10">
        <v>6.6165828231409165</v>
      </c>
      <c r="BA111" s="6">
        <v>0.94366061720469996</v>
      </c>
      <c r="BB111" s="10">
        <v>9.436606172047</v>
      </c>
      <c r="BD111" s="8">
        <f t="shared" si="14"/>
        <v>7640.1</v>
      </c>
      <c r="BE111" s="8">
        <f t="shared" si="15"/>
        <v>1409.8571456275529</v>
      </c>
      <c r="BF111" s="8">
        <f t="shared" si="16"/>
        <v>3797.5657541160272</v>
      </c>
      <c r="BG111" s="8">
        <f t="shared" si="17"/>
        <v>78.183302657826246</v>
      </c>
      <c r="BH111" s="8">
        <f t="shared" si="18"/>
        <v>1158.265769804631</v>
      </c>
      <c r="BI111" s="8">
        <f t="shared" si="19"/>
        <v>19.60209858162213</v>
      </c>
      <c r="BJ111" s="8">
        <f t="shared" si="20"/>
        <v>10530</v>
      </c>
      <c r="BK111" s="8">
        <f t="shared" si="21"/>
        <v>595.49245408268246</v>
      </c>
      <c r="BL111" s="8">
        <f t="shared" si="22"/>
        <v>849.29455548423005</v>
      </c>
    </row>
    <row r="112" spans="1:64" x14ac:dyDescent="0.2">
      <c r="A112">
        <v>171</v>
      </c>
      <c r="B112" t="s">
        <v>51</v>
      </c>
      <c r="C112" t="s">
        <v>350</v>
      </c>
      <c r="D112" t="s">
        <v>88</v>
      </c>
      <c r="E112" t="s">
        <v>308</v>
      </c>
      <c r="F112" t="s">
        <v>365</v>
      </c>
      <c r="G112" t="s">
        <v>372</v>
      </c>
      <c r="H112" t="s">
        <v>372</v>
      </c>
      <c r="I112" t="s">
        <v>367</v>
      </c>
      <c r="J112" t="s">
        <v>58</v>
      </c>
      <c r="K112" t="s">
        <v>69</v>
      </c>
      <c r="L112" t="s">
        <v>69</v>
      </c>
      <c r="M112" t="s">
        <v>70</v>
      </c>
      <c r="N112" t="s">
        <v>80</v>
      </c>
      <c r="O112" t="s">
        <v>63</v>
      </c>
      <c r="P112">
        <v>2000</v>
      </c>
      <c r="Q112">
        <v>8</v>
      </c>
      <c r="R112">
        <v>0.68932000000000004</v>
      </c>
      <c r="S112">
        <v>101.61906999999999</v>
      </c>
      <c r="T112">
        <v>30</v>
      </c>
      <c r="U112" s="12">
        <v>90</v>
      </c>
      <c r="V112" s="5">
        <v>0.29029411764705798</v>
      </c>
      <c r="W112" s="5">
        <v>0.42277691219569102</v>
      </c>
      <c r="X112" s="5">
        <v>0</v>
      </c>
      <c r="Y112" s="5">
        <v>0.35</v>
      </c>
      <c r="Z112" s="6">
        <v>1.14601940340023</v>
      </c>
      <c r="AA112" s="6">
        <v>55.194051448676397</v>
      </c>
      <c r="AB112" s="6">
        <v>40.038606872106499</v>
      </c>
      <c r="AC112" s="6">
        <v>0.217801095351357</v>
      </c>
      <c r="AD112" s="6">
        <v>0.29253226624631701</v>
      </c>
      <c r="AE112" s="6">
        <v>15.0384806545343</v>
      </c>
      <c r="AF112" s="6">
        <v>19.3041750971386</v>
      </c>
      <c r="AG112" s="6">
        <v>5.1712328767123301</v>
      </c>
      <c r="AH112" s="6">
        <v>0.12999999999999901</v>
      </c>
      <c r="AI112" s="10">
        <v>84.89</v>
      </c>
      <c r="AJ112" s="6">
        <f t="shared" si="12"/>
        <v>44.467969453391298</v>
      </c>
      <c r="AK112" s="6">
        <f t="shared" si="13"/>
        <v>39.296736576678967</v>
      </c>
      <c r="AL112" s="10">
        <v>40.422030546608703</v>
      </c>
      <c r="AM112" s="7">
        <v>1046223.231</v>
      </c>
      <c r="AN112" s="9">
        <v>53</v>
      </c>
      <c r="AO112" s="6">
        <v>158.24250000000001</v>
      </c>
      <c r="AP112" s="6">
        <v>103.068653130378</v>
      </c>
      <c r="AQ112" s="6">
        <v>189.9325</v>
      </c>
      <c r="AR112" s="6">
        <v>130.66871272492301</v>
      </c>
      <c r="AS112" s="6">
        <v>13.3053740392159</v>
      </c>
      <c r="AT112" s="6">
        <v>0.57248062015503798</v>
      </c>
      <c r="AU112" s="6">
        <v>1.67058339012449</v>
      </c>
      <c r="AV112" s="10">
        <v>0.95637661519917705</v>
      </c>
      <c r="AW112" s="10">
        <v>12.8696196644959</v>
      </c>
      <c r="AX112" s="10">
        <v>64.824978226987099</v>
      </c>
      <c r="AY112" s="11">
        <v>117</v>
      </c>
      <c r="AZ112" s="10">
        <v>7.1887355042366483</v>
      </c>
      <c r="BA112" s="6">
        <v>1.28761790833656</v>
      </c>
      <c r="BB112" s="10">
        <v>12.876179083365599</v>
      </c>
      <c r="BD112" s="8">
        <f t="shared" si="14"/>
        <v>7640.1</v>
      </c>
      <c r="BE112" s="8">
        <f t="shared" si="15"/>
        <v>1737.3757587424741</v>
      </c>
      <c r="BF112" s="8">
        <f t="shared" si="16"/>
        <v>4103.3937080988926</v>
      </c>
      <c r="BG112" s="8">
        <f t="shared" si="17"/>
        <v>86.073895367925928</v>
      </c>
      <c r="BH112" s="8">
        <f t="shared" si="18"/>
        <v>1158.265769804631</v>
      </c>
      <c r="BI112" s="8">
        <f t="shared" si="19"/>
        <v>19.60209858162213</v>
      </c>
      <c r="BJ112" s="8">
        <f t="shared" si="20"/>
        <v>10530</v>
      </c>
      <c r="BK112" s="8">
        <f t="shared" si="21"/>
        <v>646.98619538129833</v>
      </c>
      <c r="BL112" s="8">
        <f t="shared" si="22"/>
        <v>1158.856117502904</v>
      </c>
    </row>
    <row r="113" spans="1:64" x14ac:dyDescent="0.2">
      <c r="A113">
        <v>108</v>
      </c>
      <c r="B113" t="s">
        <v>51</v>
      </c>
      <c r="C113" t="s">
        <v>350</v>
      </c>
      <c r="D113" t="s">
        <v>88</v>
      </c>
      <c r="E113" t="s">
        <v>308</v>
      </c>
      <c r="F113" t="s">
        <v>365</v>
      </c>
      <c r="G113" t="s">
        <v>373</v>
      </c>
      <c r="H113" t="s">
        <v>373</v>
      </c>
      <c r="I113" t="s">
        <v>367</v>
      </c>
      <c r="J113" t="s">
        <v>58</v>
      </c>
      <c r="K113" t="s">
        <v>69</v>
      </c>
      <c r="L113" t="s">
        <v>69</v>
      </c>
      <c r="M113" t="s">
        <v>70</v>
      </c>
      <c r="N113" t="s">
        <v>71</v>
      </c>
      <c r="O113" t="s">
        <v>63</v>
      </c>
      <c r="P113">
        <v>2000</v>
      </c>
      <c r="Q113">
        <v>8</v>
      </c>
      <c r="R113">
        <v>0.68932000000000004</v>
      </c>
      <c r="S113">
        <v>101.61906999999999</v>
      </c>
      <c r="T113">
        <v>30</v>
      </c>
      <c r="U113" s="12">
        <v>90</v>
      </c>
      <c r="V113" s="5">
        <v>0.31749999999999901</v>
      </c>
      <c r="W113" s="5">
        <v>0.42277691219569102</v>
      </c>
      <c r="X113" s="5">
        <v>0</v>
      </c>
      <c r="Y113" s="5">
        <v>0.35</v>
      </c>
      <c r="Z113" s="6">
        <v>1.01711751056677</v>
      </c>
      <c r="AA113" s="6">
        <v>55.194051448676397</v>
      </c>
      <c r="AB113" s="6">
        <v>36.670391976786298</v>
      </c>
      <c r="AC113" s="6">
        <v>0.217801095351357</v>
      </c>
      <c r="AD113" s="6">
        <v>0.23448174197755101</v>
      </c>
      <c r="AE113" s="6">
        <v>15.0384806545343</v>
      </c>
      <c r="AF113" s="6">
        <v>15.665079395861699</v>
      </c>
      <c r="AG113" s="6">
        <v>5.1712328767123301</v>
      </c>
      <c r="AH113" s="6">
        <v>0.12999999999999901</v>
      </c>
      <c r="AI113" s="10">
        <v>84.89</v>
      </c>
      <c r="AJ113" s="6">
        <f t="shared" si="12"/>
        <v>47.866057830978697</v>
      </c>
      <c r="AK113" s="6">
        <f t="shared" si="13"/>
        <v>42.694824954266366</v>
      </c>
      <c r="AL113" s="10">
        <v>37.023942169021304</v>
      </c>
      <c r="AM113" s="7">
        <v>1306584.574</v>
      </c>
      <c r="AN113" s="9">
        <v>53</v>
      </c>
      <c r="AO113" s="6">
        <v>158.24250000000001</v>
      </c>
      <c r="AP113" s="6">
        <v>119.34558568825</v>
      </c>
      <c r="AQ113" s="6">
        <v>189.9325</v>
      </c>
      <c r="AR113" s="6">
        <v>150.46615675133799</v>
      </c>
      <c r="AS113" s="6">
        <v>21.312325337344198</v>
      </c>
      <c r="AT113" s="6">
        <v>0.52</v>
      </c>
      <c r="AU113" s="6">
        <v>1.67058339012449</v>
      </c>
      <c r="AV113" s="10">
        <v>0.86870336286473604</v>
      </c>
      <c r="AW113" s="10">
        <v>12.8696196644959</v>
      </c>
      <c r="AX113" s="10">
        <v>64.824978226987099</v>
      </c>
      <c r="AY113" s="11">
        <v>117</v>
      </c>
      <c r="AZ113" s="10">
        <v>8.2631744288894406</v>
      </c>
      <c r="BA113" s="6">
        <v>0.94366061720469996</v>
      </c>
      <c r="BB113" s="10">
        <v>9.436606172047</v>
      </c>
      <c r="BD113" s="8">
        <f t="shared" si="14"/>
        <v>7640.1</v>
      </c>
      <c r="BE113" s="8">
        <f t="shared" si="15"/>
        <v>1409.8571456275529</v>
      </c>
      <c r="BF113" s="8">
        <f t="shared" si="16"/>
        <v>3797.5657541160272</v>
      </c>
      <c r="BG113" s="8">
        <f t="shared" si="17"/>
        <v>78.183302657826246</v>
      </c>
      <c r="BH113" s="8">
        <f t="shared" si="18"/>
        <v>1158.265769804631</v>
      </c>
      <c r="BI113" s="8">
        <f t="shared" si="19"/>
        <v>19.60209858162213</v>
      </c>
      <c r="BJ113" s="8">
        <f t="shared" si="20"/>
        <v>10530</v>
      </c>
      <c r="BK113" s="8">
        <f t="shared" si="21"/>
        <v>743.6856986000497</v>
      </c>
      <c r="BL113" s="8">
        <f t="shared" si="22"/>
        <v>849.29455548423005</v>
      </c>
    </row>
    <row r="114" spans="1:64" x14ac:dyDescent="0.2">
      <c r="A114">
        <v>37</v>
      </c>
      <c r="B114" t="s">
        <v>51</v>
      </c>
      <c r="C114" t="s">
        <v>350</v>
      </c>
      <c r="D114" t="s">
        <v>88</v>
      </c>
      <c r="E114" t="s">
        <v>308</v>
      </c>
      <c r="F114" t="s">
        <v>365</v>
      </c>
      <c r="G114" t="s">
        <v>374</v>
      </c>
      <c r="H114" t="s">
        <v>374</v>
      </c>
      <c r="I114" t="s">
        <v>367</v>
      </c>
      <c r="J114" t="s">
        <v>58</v>
      </c>
      <c r="K114" t="s">
        <v>69</v>
      </c>
      <c r="L114" t="s">
        <v>69</v>
      </c>
      <c r="M114" t="s">
        <v>70</v>
      </c>
      <c r="N114" t="s">
        <v>71</v>
      </c>
      <c r="O114" t="s">
        <v>63</v>
      </c>
      <c r="P114">
        <v>2014</v>
      </c>
      <c r="Q114">
        <v>32</v>
      </c>
      <c r="R114">
        <v>0.68932000000000004</v>
      </c>
      <c r="S114">
        <v>101.61906999999999</v>
      </c>
      <c r="T114">
        <v>30</v>
      </c>
      <c r="U114" s="12">
        <v>150</v>
      </c>
      <c r="V114" s="5">
        <v>0.344423076923076</v>
      </c>
      <c r="W114" s="5">
        <v>0.42277691219569102</v>
      </c>
      <c r="X114" s="5">
        <v>0</v>
      </c>
      <c r="Y114" s="5">
        <v>0.35</v>
      </c>
      <c r="Z114" s="6">
        <v>0.93760437757691895</v>
      </c>
      <c r="AA114" s="6">
        <v>55.194051448676397</v>
      </c>
      <c r="AB114" s="6">
        <v>33.881363534151497</v>
      </c>
      <c r="AC114" s="6">
        <v>0.217801095351357</v>
      </c>
      <c r="AD114" s="6">
        <v>0.19897096562650499</v>
      </c>
      <c r="AE114" s="6">
        <v>15.0384806545343</v>
      </c>
      <c r="AF114" s="6">
        <v>13.3117689930559</v>
      </c>
      <c r="AG114" s="6">
        <v>5.1712328767123301</v>
      </c>
      <c r="AH114" s="6">
        <v>0.12999999999999901</v>
      </c>
      <c r="AI114" s="10">
        <v>84.89</v>
      </c>
      <c r="AJ114" s="6">
        <f t="shared" si="12"/>
        <v>50.672708473451898</v>
      </c>
      <c r="AK114" s="6">
        <f t="shared" si="13"/>
        <v>45.501475596739567</v>
      </c>
      <c r="AL114" s="10">
        <v>34.217291526548102</v>
      </c>
      <c r="AM114" s="7">
        <v>1229746.949</v>
      </c>
      <c r="AN114" s="9">
        <v>53</v>
      </c>
      <c r="AO114" s="6">
        <v>158.24250000000001</v>
      </c>
      <c r="AP114" s="6">
        <v>132.44266467768401</v>
      </c>
      <c r="AQ114" s="6">
        <v>189.9325</v>
      </c>
      <c r="AR114" s="6">
        <v>166.205352387906</v>
      </c>
      <c r="AS114" s="6">
        <v>29.4906596940539</v>
      </c>
      <c r="AT114" s="6">
        <v>0.52</v>
      </c>
      <c r="AU114" s="6">
        <v>1.67058339012449</v>
      </c>
      <c r="AV114" s="10">
        <v>0.86870336286473604</v>
      </c>
      <c r="AW114" s="10">
        <v>12.869685411511901</v>
      </c>
      <c r="AX114" s="10">
        <v>64.825098302878303</v>
      </c>
      <c r="AY114" s="11">
        <v>195</v>
      </c>
      <c r="AZ114" s="10">
        <v>7.2975134511354742</v>
      </c>
      <c r="BA114" s="6">
        <v>4.8766037407637599</v>
      </c>
      <c r="BB114" s="10">
        <v>48.766037407637597</v>
      </c>
      <c r="BD114" s="8">
        <f t="shared" si="14"/>
        <v>12733.5</v>
      </c>
      <c r="BE114" s="8">
        <f t="shared" si="15"/>
        <v>1996.7653489583849</v>
      </c>
      <c r="BF114" s="8">
        <f t="shared" si="16"/>
        <v>5908.2786604890653</v>
      </c>
      <c r="BG114" s="8">
        <f t="shared" si="17"/>
        <v>130.3055044297104</v>
      </c>
      <c r="BH114" s="8">
        <f t="shared" si="18"/>
        <v>1930.4528117267851</v>
      </c>
      <c r="BI114" s="8">
        <f t="shared" si="19"/>
        <v>32.670164302703547</v>
      </c>
      <c r="BJ114" s="8">
        <f t="shared" si="20"/>
        <v>29250</v>
      </c>
      <c r="BK114" s="8">
        <f t="shared" si="21"/>
        <v>1094.627017670321</v>
      </c>
      <c r="BL114" s="8">
        <f t="shared" si="22"/>
        <v>7314.9056111456393</v>
      </c>
    </row>
    <row r="115" spans="1:64" x14ac:dyDescent="0.2">
      <c r="A115">
        <v>82</v>
      </c>
      <c r="B115" t="s">
        <v>51</v>
      </c>
      <c r="C115" t="s">
        <v>82</v>
      </c>
      <c r="D115" t="s">
        <v>53</v>
      </c>
      <c r="E115" t="s">
        <v>375</v>
      </c>
      <c r="F115" t="s">
        <v>376</v>
      </c>
      <c r="G115" t="s">
        <v>377</v>
      </c>
      <c r="H115" t="s">
        <v>377</v>
      </c>
      <c r="I115" t="s">
        <v>378</v>
      </c>
      <c r="J115" t="s">
        <v>58</v>
      </c>
      <c r="K115" t="s">
        <v>69</v>
      </c>
      <c r="L115" t="s">
        <v>69</v>
      </c>
      <c r="M115" t="s">
        <v>70</v>
      </c>
      <c r="N115" t="s">
        <v>71</v>
      </c>
      <c r="O115" t="s">
        <v>63</v>
      </c>
      <c r="P115">
        <v>2007</v>
      </c>
      <c r="Q115">
        <v>15</v>
      </c>
      <c r="R115">
        <v>-6.3854740000000003</v>
      </c>
      <c r="S115">
        <v>107.34362400000001</v>
      </c>
      <c r="T115">
        <v>30</v>
      </c>
      <c r="U115" s="12">
        <v>50</v>
      </c>
      <c r="V115" s="5">
        <v>0.33096153846153797</v>
      </c>
      <c r="W115" s="5">
        <v>0.64075389811249295</v>
      </c>
      <c r="X115" s="5">
        <v>0.03</v>
      </c>
      <c r="Y115" s="5">
        <v>0.59</v>
      </c>
      <c r="Z115" s="6">
        <v>0.975743679439392</v>
      </c>
      <c r="AA115" s="6">
        <v>55.194051448676397</v>
      </c>
      <c r="AB115" s="6">
        <v>35.219099691389502</v>
      </c>
      <c r="AC115" s="6">
        <v>0.217801095351357</v>
      </c>
      <c r="AD115" s="6">
        <v>0.21563416769032101</v>
      </c>
      <c r="AE115" s="6">
        <v>15.0384806545343</v>
      </c>
      <c r="AF115" s="6">
        <v>14.416672036337401</v>
      </c>
      <c r="AG115" s="6">
        <v>5.1712328767123301</v>
      </c>
      <c r="AH115" s="6">
        <v>0.12999999999999901</v>
      </c>
      <c r="AI115" s="10">
        <v>56.08</v>
      </c>
      <c r="AJ115" s="6">
        <f t="shared" si="12"/>
        <v>20.516522750289099</v>
      </c>
      <c r="AK115" s="6">
        <f t="shared" si="13"/>
        <v>15.345289873576768</v>
      </c>
      <c r="AL115" s="10">
        <v>35.5634772497109</v>
      </c>
      <c r="AM115" s="7">
        <v>1095593</v>
      </c>
      <c r="AN115" s="9">
        <v>53</v>
      </c>
      <c r="AO115" s="6">
        <v>158.24250000000001</v>
      </c>
      <c r="AP115" s="6">
        <v>125.894125182967</v>
      </c>
      <c r="AQ115" s="6">
        <v>189.9325</v>
      </c>
      <c r="AR115" s="6">
        <v>158.335754569622</v>
      </c>
      <c r="AS115" s="6">
        <v>25.2915268515371</v>
      </c>
      <c r="AT115" s="6">
        <v>0.52</v>
      </c>
      <c r="AU115" s="6">
        <v>3.8219444235208702</v>
      </c>
      <c r="AV115" s="10">
        <v>1.9874111002308501</v>
      </c>
      <c r="AW115" s="10">
        <v>6.8237209231864098</v>
      </c>
      <c r="AX115" s="10">
        <v>8.77682873790984</v>
      </c>
      <c r="AY115" s="11">
        <v>65</v>
      </c>
      <c r="AZ115" s="10">
        <v>12.71975625001193</v>
      </c>
      <c r="BA115" s="6">
        <v>1.3154955009764</v>
      </c>
      <c r="BB115" s="10">
        <v>13.154955009764</v>
      </c>
      <c r="BD115" s="8">
        <f t="shared" si="14"/>
        <v>2804</v>
      </c>
      <c r="BE115" s="8">
        <f t="shared" si="15"/>
        <v>720.83360181686999</v>
      </c>
      <c r="BF115" s="8">
        <f t="shared" si="16"/>
        <v>2036.7355063211614</v>
      </c>
      <c r="BG115" s="8">
        <f t="shared" si="17"/>
        <v>99.370555011542507</v>
      </c>
      <c r="BH115" s="8">
        <f t="shared" si="18"/>
        <v>341.18604615932048</v>
      </c>
      <c r="BI115" s="8">
        <f t="shared" si="19"/>
        <v>10.89005476756785</v>
      </c>
      <c r="BJ115" s="8">
        <f t="shared" si="20"/>
        <v>3250</v>
      </c>
      <c r="BK115" s="8">
        <f t="shared" si="21"/>
        <v>635.98781250059653</v>
      </c>
      <c r="BL115" s="8">
        <f t="shared" si="22"/>
        <v>657.74775048820004</v>
      </c>
    </row>
    <row r="116" spans="1:64" x14ac:dyDescent="0.2">
      <c r="A116">
        <v>57</v>
      </c>
      <c r="B116" t="s">
        <v>51</v>
      </c>
      <c r="C116" t="s">
        <v>313</v>
      </c>
      <c r="D116" t="s">
        <v>53</v>
      </c>
      <c r="E116" t="s">
        <v>646</v>
      </c>
      <c r="F116" t="s">
        <v>379</v>
      </c>
      <c r="G116" t="s">
        <v>380</v>
      </c>
      <c r="H116" t="s">
        <v>380</v>
      </c>
      <c r="I116" t="s">
        <v>381</v>
      </c>
      <c r="J116" t="s">
        <v>58</v>
      </c>
      <c r="K116" t="s">
        <v>59</v>
      </c>
      <c r="L116" t="s">
        <v>60</v>
      </c>
      <c r="M116" t="s">
        <v>61</v>
      </c>
      <c r="N116" t="s">
        <v>71</v>
      </c>
      <c r="O116" t="s">
        <v>63</v>
      </c>
      <c r="P116">
        <v>1994</v>
      </c>
      <c r="Q116">
        <v>2</v>
      </c>
      <c r="R116">
        <v>-7.7147005000000002</v>
      </c>
      <c r="S116">
        <v>113.58501560000001</v>
      </c>
      <c r="T116">
        <v>30</v>
      </c>
      <c r="U116" s="12">
        <v>400</v>
      </c>
      <c r="V116" s="5">
        <v>0.30596153846153801</v>
      </c>
      <c r="W116" s="5">
        <v>0.71032356416787101</v>
      </c>
      <c r="X116" s="5">
        <v>0.98</v>
      </c>
      <c r="Y116" s="5">
        <v>0.59</v>
      </c>
      <c r="Z116" s="6">
        <v>1.17667658755476</v>
      </c>
      <c r="AA116" s="6">
        <v>60.014224166964603</v>
      </c>
      <c r="AB116" s="6">
        <v>45.574690458433103</v>
      </c>
      <c r="AC116" s="6">
        <v>0.217801095351357</v>
      </c>
      <c r="AD116" s="6">
        <v>0.28168956631118203</v>
      </c>
      <c r="AE116" s="6">
        <v>15.0384806545343</v>
      </c>
      <c r="AF116" s="6">
        <v>18.805899349786799</v>
      </c>
      <c r="AG116" s="6">
        <v>5.1712328767123301</v>
      </c>
      <c r="AH116" s="6">
        <v>0.12999999999999901</v>
      </c>
      <c r="AI116" s="10">
        <v>62.92</v>
      </c>
      <c r="AJ116" s="6">
        <f t="shared" si="12"/>
        <v>16.956601641504903</v>
      </c>
      <c r="AK116" s="6">
        <f t="shared" si="13"/>
        <v>11.785368764792572</v>
      </c>
      <c r="AL116" s="10">
        <v>45.963398358495098</v>
      </c>
      <c r="AM116" s="7">
        <v>932090</v>
      </c>
      <c r="AN116" s="9">
        <v>53</v>
      </c>
      <c r="AO116" s="6">
        <v>158.24250000000001</v>
      </c>
      <c r="AP116" s="6">
        <v>95.566321047591899</v>
      </c>
      <c r="AQ116" s="6">
        <v>189.9325</v>
      </c>
      <c r="AR116" s="6">
        <v>122.465768162976</v>
      </c>
      <c r="AS116" s="6">
        <v>5.65023599906751</v>
      </c>
      <c r="AT116" s="6">
        <v>0.52</v>
      </c>
      <c r="AU116" s="6">
        <v>7.39264442357128</v>
      </c>
      <c r="AV116" s="10">
        <v>3.8441751002570701</v>
      </c>
      <c r="AW116" s="10">
        <v>3.5702980490104101</v>
      </c>
      <c r="AX116" s="10">
        <v>4.7306552591828597</v>
      </c>
      <c r="AY116" s="11">
        <v>520</v>
      </c>
      <c r="AZ116" s="10">
        <v>12.710257355267672</v>
      </c>
      <c r="BA116" s="6">
        <v>2.5564652739593798</v>
      </c>
      <c r="BB116" s="10">
        <v>25.5646527395938</v>
      </c>
      <c r="BD116" s="8">
        <f t="shared" si="14"/>
        <v>25168</v>
      </c>
      <c r="BE116" s="8">
        <f t="shared" si="15"/>
        <v>7522.3597399147193</v>
      </c>
      <c r="BF116" s="8">
        <f t="shared" si="16"/>
        <v>20453.85249408297</v>
      </c>
      <c r="BG116" s="8">
        <f t="shared" si="17"/>
        <v>1537.6700401028281</v>
      </c>
      <c r="BH116" s="8">
        <f t="shared" si="18"/>
        <v>1428.1192196041641</v>
      </c>
      <c r="BI116" s="8">
        <f t="shared" si="19"/>
        <v>87.120438140542802</v>
      </c>
      <c r="BJ116" s="8">
        <f t="shared" si="20"/>
        <v>208000</v>
      </c>
      <c r="BK116" s="8">
        <f t="shared" si="21"/>
        <v>5084.1029421070689</v>
      </c>
      <c r="BL116" s="8">
        <f t="shared" si="22"/>
        <v>10225.861095837519</v>
      </c>
    </row>
    <row r="117" spans="1:64" x14ac:dyDescent="0.2">
      <c r="A117">
        <v>30</v>
      </c>
      <c r="B117" t="s">
        <v>51</v>
      </c>
      <c r="C117" t="s">
        <v>313</v>
      </c>
      <c r="D117" t="s">
        <v>53</v>
      </c>
      <c r="E117" t="s">
        <v>647</v>
      </c>
      <c r="F117" t="s">
        <v>379</v>
      </c>
      <c r="G117" t="s">
        <v>382</v>
      </c>
      <c r="H117" t="s">
        <v>382</v>
      </c>
      <c r="I117" t="s">
        <v>381</v>
      </c>
      <c r="J117" t="s">
        <v>58</v>
      </c>
      <c r="K117" t="s">
        <v>59</v>
      </c>
      <c r="L117" t="s">
        <v>60</v>
      </c>
      <c r="M117" t="s">
        <v>61</v>
      </c>
      <c r="N117" t="s">
        <v>71</v>
      </c>
      <c r="O117" t="s">
        <v>63</v>
      </c>
      <c r="P117">
        <v>1993</v>
      </c>
      <c r="Q117">
        <v>1</v>
      </c>
      <c r="R117">
        <v>-7.7147005000000002</v>
      </c>
      <c r="S117">
        <v>113.58501560000001</v>
      </c>
      <c r="T117">
        <v>30</v>
      </c>
      <c r="U117" s="12">
        <v>400</v>
      </c>
      <c r="V117" s="5">
        <v>0.30403846153846098</v>
      </c>
      <c r="W117" s="5">
        <v>0.71032356416787101</v>
      </c>
      <c r="X117" s="5">
        <v>0.98</v>
      </c>
      <c r="Y117" s="5">
        <v>0.59</v>
      </c>
      <c r="Z117" s="6">
        <v>1.1841199393533299</v>
      </c>
      <c r="AA117" s="6">
        <v>60.014224166964603</v>
      </c>
      <c r="AB117" s="6">
        <v>45.856007999435199</v>
      </c>
      <c r="AC117" s="6">
        <v>0.217801095351357</v>
      </c>
      <c r="AD117" s="6">
        <v>0.28529862069541401</v>
      </c>
      <c r="AE117" s="6">
        <v>15.0384806545343</v>
      </c>
      <c r="AF117" s="6">
        <v>19.044552503181599</v>
      </c>
      <c r="AG117" s="6">
        <v>5.1712328767123301</v>
      </c>
      <c r="AH117" s="6">
        <v>0.12999999999999901</v>
      </c>
      <c r="AI117" s="10">
        <v>62.92</v>
      </c>
      <c r="AJ117" s="6">
        <f t="shared" si="12"/>
        <v>16.673632070489603</v>
      </c>
      <c r="AK117" s="6">
        <f t="shared" si="13"/>
        <v>11.502399193777272</v>
      </c>
      <c r="AL117" s="10">
        <v>46.246367929510399</v>
      </c>
      <c r="AM117" s="7">
        <v>932090</v>
      </c>
      <c r="AN117" s="9">
        <v>53</v>
      </c>
      <c r="AO117" s="6">
        <v>158.24250000000001</v>
      </c>
      <c r="AP117" s="6">
        <v>94.727748222898498</v>
      </c>
      <c r="AQ117" s="6">
        <v>189.9325</v>
      </c>
      <c r="AR117" s="6">
        <v>121.45791115024799</v>
      </c>
      <c r="AS117" s="6">
        <v>5.24269047056272</v>
      </c>
      <c r="AT117" s="6">
        <v>0.52</v>
      </c>
      <c r="AU117" s="6">
        <v>7.39264442357128</v>
      </c>
      <c r="AV117" s="10">
        <v>3.8441751002570701</v>
      </c>
      <c r="AW117" s="10">
        <v>3.5702980490104101</v>
      </c>
      <c r="AX117" s="10">
        <v>4.7306552591828597</v>
      </c>
      <c r="AY117" s="11">
        <v>520</v>
      </c>
      <c r="AZ117" s="10">
        <v>13.022941344992173</v>
      </c>
      <c r="BA117" s="6">
        <v>1.2967716336102399</v>
      </c>
      <c r="BB117" s="10">
        <v>12.9677163361024</v>
      </c>
      <c r="BD117" s="8">
        <f t="shared" si="14"/>
        <v>25168</v>
      </c>
      <c r="BE117" s="8">
        <f t="shared" si="15"/>
        <v>7617.8210012726395</v>
      </c>
      <c r="BF117" s="8">
        <f t="shared" si="16"/>
        <v>20567.040322489091</v>
      </c>
      <c r="BG117" s="8">
        <f t="shared" si="17"/>
        <v>1537.6700401028281</v>
      </c>
      <c r="BH117" s="8">
        <f t="shared" si="18"/>
        <v>1428.1192196041641</v>
      </c>
      <c r="BI117" s="8">
        <f t="shared" si="19"/>
        <v>87.120438140542802</v>
      </c>
      <c r="BJ117" s="8">
        <f t="shared" si="20"/>
        <v>208000</v>
      </c>
      <c r="BK117" s="8">
        <f t="shared" si="21"/>
        <v>5209.1765379968692</v>
      </c>
      <c r="BL117" s="8">
        <f t="shared" si="22"/>
        <v>5187.0865344409603</v>
      </c>
    </row>
    <row r="118" spans="1:64" x14ac:dyDescent="0.2">
      <c r="A118">
        <v>85</v>
      </c>
      <c r="B118" t="s">
        <v>51</v>
      </c>
      <c r="C118" t="s">
        <v>103</v>
      </c>
      <c r="D118" t="s">
        <v>88</v>
      </c>
      <c r="E118" t="s">
        <v>470</v>
      </c>
      <c r="F118" t="s">
        <v>384</v>
      </c>
      <c r="G118" t="s">
        <v>385</v>
      </c>
      <c r="H118" t="s">
        <v>385</v>
      </c>
      <c r="I118" t="s">
        <v>386</v>
      </c>
      <c r="J118" t="s">
        <v>58</v>
      </c>
      <c r="K118" t="s">
        <v>69</v>
      </c>
      <c r="L118" t="s">
        <v>69</v>
      </c>
      <c r="M118" t="s">
        <v>70</v>
      </c>
      <c r="N118" t="s">
        <v>71</v>
      </c>
      <c r="O118" t="s">
        <v>63</v>
      </c>
      <c r="P118">
        <v>2016</v>
      </c>
      <c r="Q118">
        <v>24</v>
      </c>
      <c r="R118">
        <v>-4.1798649990000003</v>
      </c>
      <c r="S118">
        <v>121.59293460000001</v>
      </c>
      <c r="T118">
        <v>30</v>
      </c>
      <c r="U118" s="12">
        <v>30</v>
      </c>
      <c r="V118" s="5">
        <v>0.34826923076923</v>
      </c>
      <c r="W118" s="5">
        <v>0.58669322733791496</v>
      </c>
      <c r="X118" s="5">
        <v>1.44</v>
      </c>
      <c r="Y118" s="5">
        <v>0.35</v>
      </c>
      <c r="Z118" s="6">
        <v>0.92724903519437296</v>
      </c>
      <c r="AA118" s="6">
        <v>55.194051448676397</v>
      </c>
      <c r="AB118" s="6">
        <v>33.518165879748899</v>
      </c>
      <c r="AC118" s="6">
        <v>0.217801095351357</v>
      </c>
      <c r="AD118" s="6">
        <v>0.194564214858789</v>
      </c>
      <c r="AE118" s="6">
        <v>15.0384806545343</v>
      </c>
      <c r="AF118" s="6">
        <v>13.019374581538401</v>
      </c>
      <c r="AG118" s="6">
        <v>5.1712328767123301</v>
      </c>
      <c r="AH118" s="6">
        <v>0.12999999999999901</v>
      </c>
      <c r="AI118" s="10">
        <v>64.13</v>
      </c>
      <c r="AJ118" s="6">
        <f t="shared" si="12"/>
        <v>30.278199312625098</v>
      </c>
      <c r="AK118" s="6">
        <f t="shared" si="13"/>
        <v>25.106966435912767</v>
      </c>
      <c r="AL118" s="10">
        <v>33.851800687374897</v>
      </c>
      <c r="AM118" s="7">
        <v>1378446.726</v>
      </c>
      <c r="AN118" s="9">
        <v>53</v>
      </c>
      <c r="AO118" s="6">
        <v>158.24250000000001</v>
      </c>
      <c r="AP118" s="6">
        <v>134.313675961889</v>
      </c>
      <c r="AQ118" s="6">
        <v>189.9325</v>
      </c>
      <c r="AR118" s="6">
        <v>168.45380890741501</v>
      </c>
      <c r="AS118" s="6">
        <v>30.733379464485999</v>
      </c>
      <c r="AT118" s="6">
        <v>0.52</v>
      </c>
      <c r="AU118" s="6">
        <v>1.2793092300059501</v>
      </c>
      <c r="AV118" s="10">
        <v>0.66524079960309501</v>
      </c>
      <c r="AW118" s="10">
        <v>5.8992741853257398</v>
      </c>
      <c r="AX118" s="10">
        <v>16.559818143670299</v>
      </c>
      <c r="AY118" s="11">
        <v>39</v>
      </c>
      <c r="AZ118" s="10">
        <v>10.682688459905366</v>
      </c>
      <c r="BA118" s="6">
        <v>0.97675425775457902</v>
      </c>
      <c r="BB118" s="10">
        <v>9.7675425775457896</v>
      </c>
      <c r="BD118" s="8">
        <f t="shared" si="14"/>
        <v>1923.8999999999999</v>
      </c>
      <c r="BE118" s="8">
        <f t="shared" si="15"/>
        <v>390.58123744615204</v>
      </c>
      <c r="BF118" s="8">
        <f t="shared" si="16"/>
        <v>1170.6910069226169</v>
      </c>
      <c r="BG118" s="8">
        <f t="shared" si="17"/>
        <v>19.957223988092849</v>
      </c>
      <c r="BH118" s="8">
        <f t="shared" si="18"/>
        <v>176.9782255597722</v>
      </c>
      <c r="BI118" s="8">
        <f t="shared" si="19"/>
        <v>6.5340328605407096</v>
      </c>
      <c r="BJ118" s="8">
        <f t="shared" si="20"/>
        <v>1170</v>
      </c>
      <c r="BK118" s="8">
        <f t="shared" si="21"/>
        <v>320.48065379716098</v>
      </c>
      <c r="BL118" s="8">
        <f t="shared" si="22"/>
        <v>293.0262773263737</v>
      </c>
    </row>
    <row r="119" spans="1:64" x14ac:dyDescent="0.2">
      <c r="A119">
        <v>86</v>
      </c>
      <c r="B119" t="s">
        <v>51</v>
      </c>
      <c r="C119" t="s">
        <v>103</v>
      </c>
      <c r="D119" t="s">
        <v>88</v>
      </c>
      <c r="E119" t="s">
        <v>470</v>
      </c>
      <c r="F119" t="s">
        <v>384</v>
      </c>
      <c r="G119" t="s">
        <v>387</v>
      </c>
      <c r="H119" t="s">
        <v>387</v>
      </c>
      <c r="I119" t="s">
        <v>386</v>
      </c>
      <c r="J119" t="s">
        <v>58</v>
      </c>
      <c r="K119" t="s">
        <v>69</v>
      </c>
      <c r="L119" t="s">
        <v>69</v>
      </c>
      <c r="M119" t="s">
        <v>70</v>
      </c>
      <c r="N119" t="s">
        <v>71</v>
      </c>
      <c r="O119" t="s">
        <v>63</v>
      </c>
      <c r="P119">
        <v>2016</v>
      </c>
      <c r="Q119">
        <v>24</v>
      </c>
      <c r="R119">
        <v>-4.1798649990000003</v>
      </c>
      <c r="S119">
        <v>121.59293460000001</v>
      </c>
      <c r="T119">
        <v>30</v>
      </c>
      <c r="U119" s="12">
        <v>30</v>
      </c>
      <c r="V119" s="5">
        <v>0.34826923076923</v>
      </c>
      <c r="W119" s="5">
        <v>0.58669322733791496</v>
      </c>
      <c r="X119" s="5">
        <v>1.44</v>
      </c>
      <c r="Y119" s="5">
        <v>0.35</v>
      </c>
      <c r="Z119" s="6">
        <v>0.92724903519437296</v>
      </c>
      <c r="AA119" s="6">
        <v>55.194051448676397</v>
      </c>
      <c r="AB119" s="6">
        <v>33.518165879748899</v>
      </c>
      <c r="AC119" s="6">
        <v>0.217801095351357</v>
      </c>
      <c r="AD119" s="6">
        <v>0.194564214858789</v>
      </c>
      <c r="AE119" s="6">
        <v>15.0384806545343</v>
      </c>
      <c r="AF119" s="6">
        <v>13.019374581538401</v>
      </c>
      <c r="AG119" s="6">
        <v>5.1712328767123301</v>
      </c>
      <c r="AH119" s="6">
        <v>0.12999999999999901</v>
      </c>
      <c r="AI119" s="10">
        <v>64.13</v>
      </c>
      <c r="AJ119" s="6">
        <f t="shared" si="12"/>
        <v>30.278199312625098</v>
      </c>
      <c r="AK119" s="6">
        <f t="shared" si="13"/>
        <v>25.106966435912767</v>
      </c>
      <c r="AL119" s="10">
        <v>33.851800687374897</v>
      </c>
      <c r="AM119" s="7">
        <v>1378446.726</v>
      </c>
      <c r="AN119" s="9">
        <v>53</v>
      </c>
      <c r="AO119" s="6">
        <v>158.24250000000001</v>
      </c>
      <c r="AP119" s="6">
        <v>134.313675961889</v>
      </c>
      <c r="AQ119" s="6">
        <v>189.9325</v>
      </c>
      <c r="AR119" s="6">
        <v>168.45380890741501</v>
      </c>
      <c r="AS119" s="6">
        <v>30.733379464485999</v>
      </c>
      <c r="AT119" s="6">
        <v>0.52</v>
      </c>
      <c r="AU119" s="6">
        <v>1.2793092300059501</v>
      </c>
      <c r="AV119" s="10">
        <v>0.66524079960309501</v>
      </c>
      <c r="AW119" s="10">
        <v>5.8992741853257398</v>
      </c>
      <c r="AX119" s="10">
        <v>16.559818143670299</v>
      </c>
      <c r="AY119" s="11">
        <v>39</v>
      </c>
      <c r="AZ119" s="10">
        <v>10.682688459905366</v>
      </c>
      <c r="BA119" s="6">
        <v>0.97675425775457902</v>
      </c>
      <c r="BB119" s="10">
        <v>9.7675425775457896</v>
      </c>
      <c r="BD119" s="8">
        <f t="shared" si="14"/>
        <v>1923.8999999999999</v>
      </c>
      <c r="BE119" s="8">
        <f t="shared" si="15"/>
        <v>390.58123744615204</v>
      </c>
      <c r="BF119" s="8">
        <f t="shared" si="16"/>
        <v>1170.6910069226169</v>
      </c>
      <c r="BG119" s="8">
        <f t="shared" si="17"/>
        <v>19.957223988092849</v>
      </c>
      <c r="BH119" s="8">
        <f t="shared" si="18"/>
        <v>176.9782255597722</v>
      </c>
      <c r="BI119" s="8">
        <f t="shared" si="19"/>
        <v>6.5340328605407096</v>
      </c>
      <c r="BJ119" s="8">
        <f t="shared" si="20"/>
        <v>1170</v>
      </c>
      <c r="BK119" s="8">
        <f t="shared" si="21"/>
        <v>320.48065379716098</v>
      </c>
      <c r="BL119" s="8">
        <f t="shared" si="22"/>
        <v>293.0262773263737</v>
      </c>
    </row>
    <row r="120" spans="1:64" x14ac:dyDescent="0.2">
      <c r="A120">
        <v>47</v>
      </c>
      <c r="B120" t="s">
        <v>51</v>
      </c>
      <c r="C120" t="s">
        <v>150</v>
      </c>
      <c r="D120" t="s">
        <v>151</v>
      </c>
      <c r="E120" t="s">
        <v>388</v>
      </c>
      <c r="F120" t="s">
        <v>389</v>
      </c>
      <c r="G120" t="s">
        <v>390</v>
      </c>
      <c r="H120" t="s">
        <v>390</v>
      </c>
      <c r="I120" t="s">
        <v>391</v>
      </c>
      <c r="J120" t="s">
        <v>58</v>
      </c>
      <c r="K120" t="s">
        <v>69</v>
      </c>
      <c r="L120" t="s">
        <v>69</v>
      </c>
      <c r="M120" t="s">
        <v>70</v>
      </c>
      <c r="N120" t="s">
        <v>71</v>
      </c>
      <c r="O120" t="s">
        <v>63</v>
      </c>
      <c r="P120">
        <v>2011</v>
      </c>
      <c r="Q120">
        <v>19</v>
      </c>
      <c r="R120">
        <v>-5.6178809999999997</v>
      </c>
      <c r="S120">
        <v>119.55118950000001</v>
      </c>
      <c r="T120">
        <v>30</v>
      </c>
      <c r="U120" s="12">
        <v>125</v>
      </c>
      <c r="V120" s="5">
        <v>0.33865384615384603</v>
      </c>
      <c r="W120" s="5">
        <v>0.65948483401478297</v>
      </c>
      <c r="X120" s="5">
        <v>0.27</v>
      </c>
      <c r="Y120" s="5">
        <v>0.4</v>
      </c>
      <c r="Z120" s="6">
        <v>0.95357847190872502</v>
      </c>
      <c r="AA120" s="6">
        <v>56.767961132673399</v>
      </c>
      <c r="AB120" s="6">
        <v>35.398710152962501</v>
      </c>
      <c r="AC120" s="6">
        <v>0.217801095351357</v>
      </c>
      <c r="AD120" s="6">
        <v>0.20586719717919999</v>
      </c>
      <c r="AE120" s="6">
        <v>15.0384806545343</v>
      </c>
      <c r="AF120" s="6">
        <v>13.769181816909899</v>
      </c>
      <c r="AG120" s="6">
        <v>5.1712328767123301</v>
      </c>
      <c r="AH120" s="6">
        <v>0.12999999999999901</v>
      </c>
      <c r="AI120" s="10">
        <v>69.23</v>
      </c>
      <c r="AJ120" s="6">
        <f t="shared" si="12"/>
        <v>33.491823572984607</v>
      </c>
      <c r="AK120" s="6">
        <f t="shared" si="13"/>
        <v>28.320590696272276</v>
      </c>
      <c r="AL120" s="10">
        <v>35.738176427015397</v>
      </c>
      <c r="AM120" s="7">
        <v>1781706.2379999999</v>
      </c>
      <c r="AN120" s="9">
        <v>53</v>
      </c>
      <c r="AO120" s="6">
        <v>158.24250000000001</v>
      </c>
      <c r="AP120" s="6">
        <v>128.637675557091</v>
      </c>
      <c r="AQ120" s="6">
        <v>189.9325</v>
      </c>
      <c r="AR120" s="6">
        <v>161.83419541435501</v>
      </c>
      <c r="AS120" s="6">
        <v>25.978944871001602</v>
      </c>
      <c r="AT120" s="6">
        <v>0.52</v>
      </c>
      <c r="AU120" s="6">
        <v>2.4282670487286802</v>
      </c>
      <c r="AV120" s="10">
        <v>1.26269886533891</v>
      </c>
      <c r="AW120" s="10">
        <v>13.403418889129201</v>
      </c>
      <c r="AX120" s="10">
        <v>27.975356842438099</v>
      </c>
      <c r="AY120" s="11">
        <v>162.5</v>
      </c>
      <c r="AZ120" s="10">
        <v>10.88992463808504</v>
      </c>
      <c r="BA120" s="6">
        <v>3.98318340996035</v>
      </c>
      <c r="BB120" s="10">
        <v>39.831834099603498</v>
      </c>
      <c r="BD120" s="8">
        <f t="shared" si="14"/>
        <v>8653.75</v>
      </c>
      <c r="BE120" s="8">
        <f t="shared" si="15"/>
        <v>1721.1477271137373</v>
      </c>
      <c r="BF120" s="8">
        <f t="shared" si="16"/>
        <v>5113.6761629659659</v>
      </c>
      <c r="BG120" s="8">
        <f t="shared" si="17"/>
        <v>157.83735816736373</v>
      </c>
      <c r="BH120" s="8">
        <f t="shared" si="18"/>
        <v>1675.4273611411502</v>
      </c>
      <c r="BI120" s="8">
        <f t="shared" si="19"/>
        <v>27.225136918919624</v>
      </c>
      <c r="BJ120" s="8">
        <f t="shared" si="20"/>
        <v>20312.5</v>
      </c>
      <c r="BK120" s="8">
        <f t="shared" si="21"/>
        <v>1361.24057976063</v>
      </c>
      <c r="BL120" s="8">
        <f t="shared" si="22"/>
        <v>4978.9792624504371</v>
      </c>
    </row>
    <row r="121" spans="1:64" x14ac:dyDescent="0.2">
      <c r="A121">
        <v>83</v>
      </c>
      <c r="B121" t="s">
        <v>51</v>
      </c>
      <c r="C121" t="s">
        <v>150</v>
      </c>
      <c r="D121" t="s">
        <v>151</v>
      </c>
      <c r="E121" t="s">
        <v>388</v>
      </c>
      <c r="F121" t="s">
        <v>389</v>
      </c>
      <c r="G121" t="s">
        <v>392</v>
      </c>
      <c r="H121" t="s">
        <v>392</v>
      </c>
      <c r="I121" t="s">
        <v>391</v>
      </c>
      <c r="J121" t="s">
        <v>58</v>
      </c>
      <c r="K121" t="s">
        <v>69</v>
      </c>
      <c r="L121" t="s">
        <v>69</v>
      </c>
      <c r="M121" t="s">
        <v>70</v>
      </c>
      <c r="N121" t="s">
        <v>71</v>
      </c>
      <c r="O121" t="s">
        <v>63</v>
      </c>
      <c r="P121">
        <v>2011</v>
      </c>
      <c r="Q121">
        <v>19</v>
      </c>
      <c r="R121">
        <v>-5.6178809999999997</v>
      </c>
      <c r="S121">
        <v>119.55118950000001</v>
      </c>
      <c r="T121">
        <v>30</v>
      </c>
      <c r="U121" s="12">
        <v>125</v>
      </c>
      <c r="V121" s="5">
        <v>0.33865384615384603</v>
      </c>
      <c r="W121" s="5">
        <v>0.65948483401478297</v>
      </c>
      <c r="X121" s="5">
        <v>0.27</v>
      </c>
      <c r="Y121" s="5">
        <v>0.4</v>
      </c>
      <c r="Z121" s="6">
        <v>0.95357847190872502</v>
      </c>
      <c r="AA121" s="6">
        <v>56.767961132673399</v>
      </c>
      <c r="AB121" s="6">
        <v>35.398710152962501</v>
      </c>
      <c r="AC121" s="6">
        <v>0.217801095351357</v>
      </c>
      <c r="AD121" s="6">
        <v>0.20586719717919999</v>
      </c>
      <c r="AE121" s="6">
        <v>15.0384806545343</v>
      </c>
      <c r="AF121" s="6">
        <v>13.769181816909899</v>
      </c>
      <c r="AG121" s="6">
        <v>5.1712328767123301</v>
      </c>
      <c r="AH121" s="6">
        <v>0.12999999999999901</v>
      </c>
      <c r="AI121" s="10">
        <v>69.23</v>
      </c>
      <c r="AJ121" s="6">
        <f t="shared" si="12"/>
        <v>33.491823572984607</v>
      </c>
      <c r="AK121" s="6">
        <f t="shared" si="13"/>
        <v>28.320590696272276</v>
      </c>
      <c r="AL121" s="10">
        <v>35.738176427015397</v>
      </c>
      <c r="AM121" s="7">
        <v>1781706.2379999999</v>
      </c>
      <c r="AN121" s="9">
        <v>53</v>
      </c>
      <c r="AO121" s="6">
        <v>158.24250000000001</v>
      </c>
      <c r="AP121" s="6">
        <v>128.637675557091</v>
      </c>
      <c r="AQ121" s="6">
        <v>189.9325</v>
      </c>
      <c r="AR121" s="6">
        <v>161.83419541435501</v>
      </c>
      <c r="AS121" s="6">
        <v>25.978944871001602</v>
      </c>
      <c r="AT121" s="6">
        <v>0.52</v>
      </c>
      <c r="AU121" s="6">
        <v>2.4282670487286802</v>
      </c>
      <c r="AV121" s="10">
        <v>1.26269886533891</v>
      </c>
      <c r="AW121" s="10">
        <v>13.403418889129201</v>
      </c>
      <c r="AX121" s="10">
        <v>27.975356842438099</v>
      </c>
      <c r="AY121" s="11">
        <v>162.5</v>
      </c>
      <c r="AZ121" s="10">
        <v>10.88992463808504</v>
      </c>
      <c r="BA121" s="6">
        <v>3.98318340996035</v>
      </c>
      <c r="BB121" s="10">
        <v>39.831834099603498</v>
      </c>
      <c r="BD121" s="8">
        <f t="shared" si="14"/>
        <v>8653.75</v>
      </c>
      <c r="BE121" s="8">
        <f t="shared" si="15"/>
        <v>1721.1477271137373</v>
      </c>
      <c r="BF121" s="8">
        <f t="shared" si="16"/>
        <v>5113.6761629659659</v>
      </c>
      <c r="BG121" s="8">
        <f t="shared" si="17"/>
        <v>157.83735816736373</v>
      </c>
      <c r="BH121" s="8">
        <f t="shared" si="18"/>
        <v>1675.4273611411502</v>
      </c>
      <c r="BI121" s="8">
        <f t="shared" si="19"/>
        <v>27.225136918919624</v>
      </c>
      <c r="BJ121" s="8">
        <f t="shared" si="20"/>
        <v>20312.5</v>
      </c>
      <c r="BK121" s="8">
        <f t="shared" si="21"/>
        <v>1361.24057976063</v>
      </c>
      <c r="BL121" s="8">
        <f t="shared" si="22"/>
        <v>4978.9792624504371</v>
      </c>
    </row>
    <row r="122" spans="1:64" x14ac:dyDescent="0.2">
      <c r="A122">
        <v>202</v>
      </c>
      <c r="B122" t="s">
        <v>51</v>
      </c>
      <c r="C122" t="s">
        <v>150</v>
      </c>
      <c r="D122" t="s">
        <v>151</v>
      </c>
      <c r="E122" t="s">
        <v>393</v>
      </c>
      <c r="F122" t="s">
        <v>389</v>
      </c>
      <c r="G122" t="s">
        <v>394</v>
      </c>
      <c r="H122" t="s">
        <v>394</v>
      </c>
      <c r="I122" t="s">
        <v>391</v>
      </c>
      <c r="J122" t="s">
        <v>58</v>
      </c>
      <c r="K122" t="s">
        <v>59</v>
      </c>
      <c r="L122" t="s">
        <v>60</v>
      </c>
      <c r="M122" t="s">
        <v>70</v>
      </c>
      <c r="N122" t="s">
        <v>71</v>
      </c>
      <c r="O122" t="s">
        <v>63</v>
      </c>
      <c r="P122">
        <v>2018</v>
      </c>
      <c r="Q122">
        <v>26</v>
      </c>
      <c r="R122">
        <v>-5.6178809999999997</v>
      </c>
      <c r="S122">
        <v>119.55118950000001</v>
      </c>
      <c r="T122">
        <v>30</v>
      </c>
      <c r="U122" s="12">
        <v>135</v>
      </c>
      <c r="V122" s="5">
        <v>0.352115384615384</v>
      </c>
      <c r="W122" s="5">
        <v>0.65948483401478297</v>
      </c>
      <c r="X122" s="5">
        <v>0.27</v>
      </c>
      <c r="Y122" s="5">
        <v>0.4</v>
      </c>
      <c r="Z122" s="6">
        <v>0.91711994106246297</v>
      </c>
      <c r="AA122" s="6">
        <v>56.767961132673399</v>
      </c>
      <c r="AB122" s="6">
        <v>34.083205300321701</v>
      </c>
      <c r="AC122" s="6">
        <v>0.217801095351357</v>
      </c>
      <c r="AD122" s="6">
        <v>0.19030225833873499</v>
      </c>
      <c r="AE122" s="6">
        <v>15.0384806545343</v>
      </c>
      <c r="AF122" s="6">
        <v>12.736509481336499</v>
      </c>
      <c r="AG122" s="6">
        <v>5.1712328767123301</v>
      </c>
      <c r="AH122" s="6">
        <v>0.12999999999999901</v>
      </c>
      <c r="AI122" s="10">
        <v>61.3</v>
      </c>
      <c r="AJ122" s="6">
        <f t="shared" si="12"/>
        <v>26.885402566144997</v>
      </c>
      <c r="AK122" s="6">
        <f t="shared" si="13"/>
        <v>21.714169689432666</v>
      </c>
      <c r="AL122" s="10">
        <v>34.414597433855</v>
      </c>
      <c r="AM122" s="7">
        <v>2611125</v>
      </c>
      <c r="AN122" s="9">
        <v>53</v>
      </c>
      <c r="AO122" s="6">
        <v>158.24250000000001</v>
      </c>
      <c r="AP122" s="6">
        <v>135.186215051809</v>
      </c>
      <c r="AQ122" s="6">
        <v>189.9325</v>
      </c>
      <c r="AR122" s="6">
        <v>169.70379323263899</v>
      </c>
      <c r="AS122" s="6">
        <v>30.264534524400201</v>
      </c>
      <c r="AT122" s="6">
        <v>0.52</v>
      </c>
      <c r="AU122" s="6">
        <v>2.4282670487286802</v>
      </c>
      <c r="AV122" s="10">
        <v>1.26269886533891</v>
      </c>
      <c r="AW122" s="10">
        <v>1.7361447615647001</v>
      </c>
      <c r="AX122" s="10">
        <v>3.8924897030528798</v>
      </c>
      <c r="AY122" s="11">
        <v>175.5</v>
      </c>
      <c r="AZ122" s="10">
        <v>20.814956935573065</v>
      </c>
      <c r="BA122" s="6">
        <v>5.1469288082206797</v>
      </c>
      <c r="BB122" s="10">
        <v>51.469288082206802</v>
      </c>
      <c r="BD122" s="8">
        <f t="shared" si="14"/>
        <v>8275.5</v>
      </c>
      <c r="BE122" s="8">
        <f t="shared" si="15"/>
        <v>1719.4287799804274</v>
      </c>
      <c r="BF122" s="8">
        <f t="shared" si="16"/>
        <v>5344.0870919265899</v>
      </c>
      <c r="BG122" s="8">
        <f t="shared" si="17"/>
        <v>170.46434682075284</v>
      </c>
      <c r="BH122" s="8">
        <f t="shared" si="18"/>
        <v>234.3795428112345</v>
      </c>
      <c r="BI122" s="8">
        <f t="shared" si="19"/>
        <v>29.403147872433195</v>
      </c>
      <c r="BJ122" s="8">
        <f t="shared" si="20"/>
        <v>23692.5</v>
      </c>
      <c r="BK122" s="8">
        <f t="shared" si="21"/>
        <v>2810.0191863023638</v>
      </c>
      <c r="BL122" s="8">
        <f t="shared" si="22"/>
        <v>6948.3538910979187</v>
      </c>
    </row>
    <row r="123" spans="1:64" x14ac:dyDescent="0.2">
      <c r="A123">
        <v>203</v>
      </c>
      <c r="B123" t="s">
        <v>51</v>
      </c>
      <c r="C123" t="s">
        <v>150</v>
      </c>
      <c r="D123" t="s">
        <v>151</v>
      </c>
      <c r="E123" t="s">
        <v>393</v>
      </c>
      <c r="F123" t="s">
        <v>389</v>
      </c>
      <c r="G123" t="s">
        <v>395</v>
      </c>
      <c r="H123" t="s">
        <v>395</v>
      </c>
      <c r="I123" t="s">
        <v>391</v>
      </c>
      <c r="J123" t="s">
        <v>58</v>
      </c>
      <c r="K123" t="s">
        <v>59</v>
      </c>
      <c r="L123" t="s">
        <v>60</v>
      </c>
      <c r="M123" t="s">
        <v>70</v>
      </c>
      <c r="N123" t="s">
        <v>71</v>
      </c>
      <c r="O123" t="s">
        <v>63</v>
      </c>
      <c r="P123">
        <v>2018</v>
      </c>
      <c r="Q123">
        <v>26</v>
      </c>
      <c r="R123">
        <v>-5.6178809999999997</v>
      </c>
      <c r="S123">
        <v>119.55118950000001</v>
      </c>
      <c r="T123">
        <v>30</v>
      </c>
      <c r="U123" s="12">
        <v>135</v>
      </c>
      <c r="V123" s="5">
        <v>0.352115384615384</v>
      </c>
      <c r="W123" s="5">
        <v>0.65948483401478297</v>
      </c>
      <c r="X123" s="5">
        <v>0.27</v>
      </c>
      <c r="Y123" s="5">
        <v>0.4</v>
      </c>
      <c r="Z123" s="6">
        <v>0.91711994106246297</v>
      </c>
      <c r="AA123" s="6">
        <v>56.767961132673399</v>
      </c>
      <c r="AB123" s="6">
        <v>34.083205300321701</v>
      </c>
      <c r="AC123" s="6">
        <v>0.217801095351357</v>
      </c>
      <c r="AD123" s="6">
        <v>0.19030225833873499</v>
      </c>
      <c r="AE123" s="6">
        <v>15.0384806545343</v>
      </c>
      <c r="AF123" s="6">
        <v>12.736509481336499</v>
      </c>
      <c r="AG123" s="6">
        <v>5.1712328767123301</v>
      </c>
      <c r="AH123" s="6">
        <v>0.12999999999999901</v>
      </c>
      <c r="AI123" s="10">
        <v>61.3</v>
      </c>
      <c r="AJ123" s="6">
        <f t="shared" si="12"/>
        <v>26.885402566144997</v>
      </c>
      <c r="AK123" s="6">
        <f t="shared" si="13"/>
        <v>21.714169689432666</v>
      </c>
      <c r="AL123" s="10">
        <v>34.414597433855</v>
      </c>
      <c r="AM123" s="7">
        <v>2611125</v>
      </c>
      <c r="AN123" s="9">
        <v>53</v>
      </c>
      <c r="AO123" s="6">
        <v>158.24250000000001</v>
      </c>
      <c r="AP123" s="6">
        <v>135.186215051809</v>
      </c>
      <c r="AQ123" s="6">
        <v>189.9325</v>
      </c>
      <c r="AR123" s="6">
        <v>169.70379323263899</v>
      </c>
      <c r="AS123" s="6">
        <v>30.264534524400201</v>
      </c>
      <c r="AT123" s="6">
        <v>0.52</v>
      </c>
      <c r="AU123" s="6">
        <v>2.4282670487286802</v>
      </c>
      <c r="AV123" s="10">
        <v>1.26269886533891</v>
      </c>
      <c r="AW123" s="10">
        <v>9.0509839788354807</v>
      </c>
      <c r="AX123" s="10">
        <v>17.894850620574299</v>
      </c>
      <c r="AY123" s="11">
        <v>175.5</v>
      </c>
      <c r="AZ123" s="10">
        <v>20.814956935573065</v>
      </c>
      <c r="BA123" s="6">
        <v>5.1469288082206797</v>
      </c>
      <c r="BB123" s="10">
        <v>51.469288082206802</v>
      </c>
      <c r="BD123" s="8">
        <f t="shared" si="14"/>
        <v>8275.5</v>
      </c>
      <c r="BE123" s="8">
        <f t="shared" si="15"/>
        <v>1719.4287799804274</v>
      </c>
      <c r="BF123" s="8">
        <f t="shared" si="16"/>
        <v>5344.0870919265899</v>
      </c>
      <c r="BG123" s="8">
        <f t="shared" si="17"/>
        <v>170.46434682075284</v>
      </c>
      <c r="BH123" s="8">
        <f t="shared" si="18"/>
        <v>1221.8828371427899</v>
      </c>
      <c r="BI123" s="8">
        <f t="shared" si="19"/>
        <v>29.403147872433195</v>
      </c>
      <c r="BJ123" s="8">
        <f t="shared" si="20"/>
        <v>23692.5</v>
      </c>
      <c r="BK123" s="8">
        <f t="shared" si="21"/>
        <v>2810.0191863023638</v>
      </c>
      <c r="BL123" s="8">
        <f t="shared" si="22"/>
        <v>6948.3538910979187</v>
      </c>
    </row>
    <row r="124" spans="1:64" x14ac:dyDescent="0.2">
      <c r="A124">
        <v>161</v>
      </c>
      <c r="B124" t="s">
        <v>51</v>
      </c>
      <c r="C124" t="s">
        <v>52</v>
      </c>
      <c r="D124" t="s">
        <v>53</v>
      </c>
      <c r="E124" t="s">
        <v>396</v>
      </c>
      <c r="F124" t="s">
        <v>397</v>
      </c>
      <c r="G124" t="s">
        <v>398</v>
      </c>
      <c r="H124" t="s">
        <v>398</v>
      </c>
      <c r="I124" t="s">
        <v>399</v>
      </c>
      <c r="J124" t="s">
        <v>58</v>
      </c>
      <c r="K124" t="s">
        <v>59</v>
      </c>
      <c r="L124" t="s">
        <v>60</v>
      </c>
      <c r="M124" t="s">
        <v>61</v>
      </c>
      <c r="N124" t="s">
        <v>71</v>
      </c>
      <c r="O124" t="s">
        <v>63</v>
      </c>
      <c r="P124">
        <v>2011</v>
      </c>
      <c r="Q124">
        <v>19</v>
      </c>
      <c r="R124">
        <v>-6.6360000000000001</v>
      </c>
      <c r="S124">
        <v>111.47490000000001</v>
      </c>
      <c r="T124">
        <v>30</v>
      </c>
      <c r="U124" s="12">
        <v>315</v>
      </c>
      <c r="V124" s="5">
        <v>0.33865384615384603</v>
      </c>
      <c r="W124" s="5">
        <v>0.81072524760434705</v>
      </c>
      <c r="X124" s="5">
        <v>0.5</v>
      </c>
      <c r="Y124" s="5">
        <v>0.59</v>
      </c>
      <c r="Z124" s="6">
        <v>1.0630752195191999</v>
      </c>
      <c r="AA124" s="6">
        <v>55.194051448676397</v>
      </c>
      <c r="AB124" s="6">
        <v>38.067079831404897</v>
      </c>
      <c r="AC124" s="6">
        <v>0.217801095351357</v>
      </c>
      <c r="AD124" s="6">
        <v>0.229506351370346</v>
      </c>
      <c r="AE124" s="6">
        <v>15.0384806545343</v>
      </c>
      <c r="AF124" s="6">
        <v>15.350258435797</v>
      </c>
      <c r="AG124" s="6">
        <v>5.1712328767123301</v>
      </c>
      <c r="AH124" s="6">
        <v>0.12999999999999901</v>
      </c>
      <c r="AI124" s="10">
        <v>62.92</v>
      </c>
      <c r="AJ124" s="6">
        <f t="shared" si="12"/>
        <v>24.489401468424504</v>
      </c>
      <c r="AK124" s="6">
        <f t="shared" si="13"/>
        <v>19.318168591712173</v>
      </c>
      <c r="AL124" s="10">
        <v>38.430598531575498</v>
      </c>
      <c r="AM124" s="7">
        <v>1187804</v>
      </c>
      <c r="AN124" s="9">
        <v>53</v>
      </c>
      <c r="AO124" s="6">
        <v>158.24250000000001</v>
      </c>
      <c r="AP124" s="6">
        <v>112.85369401388</v>
      </c>
      <c r="AQ124" s="6">
        <v>189.9325</v>
      </c>
      <c r="AR124" s="6">
        <v>142.63097232584599</v>
      </c>
      <c r="AS124" s="6">
        <v>17.765330647405701</v>
      </c>
      <c r="AT124" s="6">
        <v>0.52</v>
      </c>
      <c r="AU124" s="6">
        <v>3.7502081811449401</v>
      </c>
      <c r="AV124" s="10">
        <v>1.95010825419536</v>
      </c>
      <c r="AW124" s="10">
        <v>4.3068894522268701</v>
      </c>
      <c r="AX124" s="10">
        <v>6.2832766425996196</v>
      </c>
      <c r="AY124" s="11">
        <v>409.5</v>
      </c>
      <c r="AZ124" s="10">
        <v>8.6576699874154617</v>
      </c>
      <c r="BA124" s="6">
        <v>16.996929431542799</v>
      </c>
      <c r="BB124" s="10">
        <v>169.96929431542799</v>
      </c>
      <c r="BD124" s="8">
        <f t="shared" si="14"/>
        <v>19819.8</v>
      </c>
      <c r="BE124" s="8">
        <f t="shared" si="15"/>
        <v>4835.331407276055</v>
      </c>
      <c r="BF124" s="8">
        <f t="shared" si="16"/>
        <v>13734.576893610667</v>
      </c>
      <c r="BG124" s="8">
        <f t="shared" si="17"/>
        <v>614.28410007153843</v>
      </c>
      <c r="BH124" s="8">
        <f t="shared" si="18"/>
        <v>1356.670177451464</v>
      </c>
      <c r="BI124" s="8">
        <f t="shared" si="19"/>
        <v>68.607345035677454</v>
      </c>
      <c r="BJ124" s="8">
        <f t="shared" si="20"/>
        <v>128992.5</v>
      </c>
      <c r="BK124" s="8">
        <f t="shared" si="21"/>
        <v>2727.1660460358703</v>
      </c>
      <c r="BL124" s="8">
        <f t="shared" si="22"/>
        <v>53540.327709359815</v>
      </c>
    </row>
    <row r="125" spans="1:64" x14ac:dyDescent="0.2">
      <c r="A125">
        <v>194</v>
      </c>
      <c r="B125" t="s">
        <v>51</v>
      </c>
      <c r="C125" t="s">
        <v>52</v>
      </c>
      <c r="D125" t="s">
        <v>53</v>
      </c>
      <c r="E125" t="s">
        <v>400</v>
      </c>
      <c r="F125" t="s">
        <v>397</v>
      </c>
      <c r="G125" t="s">
        <v>401</v>
      </c>
      <c r="H125" t="s">
        <v>401</v>
      </c>
      <c r="I125" t="s">
        <v>399</v>
      </c>
      <c r="J125" t="s">
        <v>58</v>
      </c>
      <c r="K125" t="s">
        <v>59</v>
      </c>
      <c r="L125" t="s">
        <v>60</v>
      </c>
      <c r="M125" t="s">
        <v>61</v>
      </c>
      <c r="N125" t="s">
        <v>71</v>
      </c>
      <c r="O125" t="s">
        <v>63</v>
      </c>
      <c r="P125">
        <v>2011</v>
      </c>
      <c r="Q125">
        <v>19</v>
      </c>
      <c r="R125">
        <v>-6.6360000000000001</v>
      </c>
      <c r="S125">
        <v>111.47490000000001</v>
      </c>
      <c r="T125">
        <v>30</v>
      </c>
      <c r="U125" s="12">
        <v>315</v>
      </c>
      <c r="V125" s="5">
        <v>0.33865384615384603</v>
      </c>
      <c r="W125" s="5">
        <v>0.81072524760434705</v>
      </c>
      <c r="X125" s="5">
        <v>0.5</v>
      </c>
      <c r="Y125" s="5">
        <v>0.59</v>
      </c>
      <c r="Z125" s="6">
        <v>1.0630752195191999</v>
      </c>
      <c r="AA125" s="6">
        <v>55.194051448676397</v>
      </c>
      <c r="AB125" s="6">
        <v>38.067079831404897</v>
      </c>
      <c r="AC125" s="6">
        <v>0.217801095351357</v>
      </c>
      <c r="AD125" s="6">
        <v>0.229506351370346</v>
      </c>
      <c r="AE125" s="6">
        <v>15.0384806545343</v>
      </c>
      <c r="AF125" s="6">
        <v>15.350258435797</v>
      </c>
      <c r="AG125" s="6">
        <v>5.1712328767123301</v>
      </c>
      <c r="AH125" s="6">
        <v>0.12999999999999901</v>
      </c>
      <c r="AI125" s="10">
        <v>62.92</v>
      </c>
      <c r="AJ125" s="6">
        <f t="shared" si="12"/>
        <v>24.489401468424504</v>
      </c>
      <c r="AK125" s="6">
        <f t="shared" si="13"/>
        <v>19.318168591712173</v>
      </c>
      <c r="AL125" s="10">
        <v>38.430598531575498</v>
      </c>
      <c r="AM125" s="7">
        <v>1187804</v>
      </c>
      <c r="AN125" s="9">
        <v>53</v>
      </c>
      <c r="AO125" s="6">
        <v>158.24250000000001</v>
      </c>
      <c r="AP125" s="6">
        <v>112.85369401388</v>
      </c>
      <c r="AQ125" s="6">
        <v>189.9325</v>
      </c>
      <c r="AR125" s="6">
        <v>142.63097232584599</v>
      </c>
      <c r="AS125" s="6">
        <v>17.765330647405701</v>
      </c>
      <c r="AT125" s="6">
        <v>0.52</v>
      </c>
      <c r="AU125" s="6">
        <v>3.7502081811449401</v>
      </c>
      <c r="AV125" s="10">
        <v>1.95010825419536</v>
      </c>
      <c r="AW125" s="10">
        <v>4.3068894522268701</v>
      </c>
      <c r="AX125" s="10">
        <v>6.2832766425996196</v>
      </c>
      <c r="AY125" s="11">
        <v>409.5</v>
      </c>
      <c r="AZ125" s="10">
        <v>8.6576699874154617</v>
      </c>
      <c r="BA125" s="6">
        <v>16.996929431542799</v>
      </c>
      <c r="BB125" s="10">
        <v>169.96929431542799</v>
      </c>
      <c r="BD125" s="8">
        <f t="shared" si="14"/>
        <v>19819.8</v>
      </c>
      <c r="BE125" s="8">
        <f t="shared" si="15"/>
        <v>4835.331407276055</v>
      </c>
      <c r="BF125" s="8">
        <f t="shared" si="16"/>
        <v>13734.576893610667</v>
      </c>
      <c r="BG125" s="8">
        <f t="shared" si="17"/>
        <v>614.28410007153843</v>
      </c>
      <c r="BH125" s="8">
        <f t="shared" si="18"/>
        <v>1356.670177451464</v>
      </c>
      <c r="BI125" s="8">
        <f t="shared" si="19"/>
        <v>68.607345035677454</v>
      </c>
      <c r="BJ125" s="8">
        <f t="shared" si="20"/>
        <v>128992.5</v>
      </c>
      <c r="BK125" s="8">
        <f t="shared" si="21"/>
        <v>2727.1660460358703</v>
      </c>
      <c r="BL125" s="8">
        <f t="shared" si="22"/>
        <v>53540.327709359815</v>
      </c>
    </row>
    <row r="126" spans="1:64" x14ac:dyDescent="0.2">
      <c r="A126">
        <v>106</v>
      </c>
      <c r="B126" t="s">
        <v>51</v>
      </c>
      <c r="C126" t="s">
        <v>103</v>
      </c>
      <c r="D126" t="s">
        <v>88</v>
      </c>
      <c r="E126" t="s">
        <v>478</v>
      </c>
      <c r="F126" t="s">
        <v>402</v>
      </c>
      <c r="G126" t="s">
        <v>403</v>
      </c>
      <c r="H126" t="s">
        <v>403</v>
      </c>
      <c r="I126" t="s">
        <v>404</v>
      </c>
      <c r="J126" t="s">
        <v>101</v>
      </c>
      <c r="K126" t="s">
        <v>69</v>
      </c>
      <c r="L126" t="s">
        <v>69</v>
      </c>
      <c r="M126" t="s">
        <v>101</v>
      </c>
      <c r="N126" t="s">
        <v>71</v>
      </c>
      <c r="O126" t="s">
        <v>63</v>
      </c>
      <c r="P126">
        <v>2011</v>
      </c>
      <c r="Q126">
        <v>19</v>
      </c>
      <c r="R126">
        <v>-3.4013806</v>
      </c>
      <c r="S126">
        <v>104.11863270000001</v>
      </c>
      <c r="T126">
        <v>30</v>
      </c>
      <c r="U126" s="12">
        <v>150</v>
      </c>
      <c r="V126" s="5">
        <v>0.33865384615384603</v>
      </c>
      <c r="W126" s="5">
        <v>0.58669322733791496</v>
      </c>
      <c r="X126" s="5">
        <v>1.44</v>
      </c>
      <c r="Y126" s="5">
        <v>0.35</v>
      </c>
      <c r="Z126" s="6">
        <v>1.2969517678134199</v>
      </c>
      <c r="AA126" s="6">
        <v>55.194051448676397</v>
      </c>
      <c r="AB126" s="6">
        <v>45.204657299793404</v>
      </c>
      <c r="AC126" s="6">
        <v>0.217801095351357</v>
      </c>
      <c r="AD126" s="6">
        <v>0.27999774867182198</v>
      </c>
      <c r="AE126" s="6">
        <v>15.0384806545343</v>
      </c>
      <c r="AF126" s="6">
        <v>18.727315291672401</v>
      </c>
      <c r="AG126" s="6">
        <v>3.6039861151566099</v>
      </c>
      <c r="AH126" s="6">
        <v>3.4961424951266902</v>
      </c>
      <c r="AI126" s="10">
        <v>64.13</v>
      </c>
      <c r="AJ126" s="6">
        <f t="shared" si="12"/>
        <v>18.510449885998597</v>
      </c>
      <c r="AK126" s="6">
        <f t="shared" si="13"/>
        <v>14.906463770841986</v>
      </c>
      <c r="AL126" s="10">
        <v>45.619550114001399</v>
      </c>
      <c r="AM126" s="7">
        <v>1205152.01</v>
      </c>
      <c r="AN126" s="9">
        <v>53</v>
      </c>
      <c r="AO126" s="6">
        <v>158.24250000000001</v>
      </c>
      <c r="AP126" s="6">
        <v>86.964973804739103</v>
      </c>
      <c r="AQ126" s="6">
        <v>189.9325</v>
      </c>
      <c r="AR126" s="6">
        <v>111.372578978481</v>
      </c>
      <c r="AS126" s="6">
        <v>5.28326094799771</v>
      </c>
      <c r="AT126" s="6">
        <v>0.52</v>
      </c>
      <c r="AU126" s="6">
        <v>1.30668398106015</v>
      </c>
      <c r="AV126" s="10">
        <v>0.67947567015128096</v>
      </c>
      <c r="AW126" s="10">
        <v>20.904630982461999</v>
      </c>
      <c r="AX126" s="10">
        <v>47.4648703142946</v>
      </c>
      <c r="AY126" s="11">
        <v>195</v>
      </c>
      <c r="AZ126" s="10">
        <v>15.730843828477662</v>
      </c>
      <c r="BA126" s="6">
        <v>9.2852055255330903</v>
      </c>
      <c r="BB126" s="10">
        <v>92.852055255330896</v>
      </c>
      <c r="BD126" s="8">
        <f t="shared" si="14"/>
        <v>9619.5</v>
      </c>
      <c r="BE126" s="8">
        <f t="shared" si="15"/>
        <v>2809.09729375086</v>
      </c>
      <c r="BF126" s="8">
        <f t="shared" si="16"/>
        <v>7383.5304343737007</v>
      </c>
      <c r="BG126" s="8">
        <f t="shared" si="17"/>
        <v>101.92135052269215</v>
      </c>
      <c r="BH126" s="8">
        <f t="shared" si="18"/>
        <v>3135.6946473692997</v>
      </c>
      <c r="BI126" s="8">
        <f t="shared" si="19"/>
        <v>32.670164302703547</v>
      </c>
      <c r="BJ126" s="8">
        <f t="shared" si="20"/>
        <v>29250</v>
      </c>
      <c r="BK126" s="8">
        <f t="shared" si="21"/>
        <v>2359.6265742716491</v>
      </c>
      <c r="BL126" s="8">
        <f t="shared" si="22"/>
        <v>13927.808288299635</v>
      </c>
    </row>
    <row r="127" spans="1:64" x14ac:dyDescent="0.2">
      <c r="A127">
        <v>185</v>
      </c>
      <c r="B127" t="s">
        <v>51</v>
      </c>
      <c r="C127" t="s">
        <v>103</v>
      </c>
      <c r="D127" t="s">
        <v>88</v>
      </c>
      <c r="E127" t="s">
        <v>478</v>
      </c>
      <c r="F127" t="s">
        <v>402</v>
      </c>
      <c r="G127" t="s">
        <v>406</v>
      </c>
      <c r="H127" t="s">
        <v>406</v>
      </c>
      <c r="I127" t="s">
        <v>404</v>
      </c>
      <c r="J127" t="s">
        <v>101</v>
      </c>
      <c r="K127" t="s">
        <v>69</v>
      </c>
      <c r="L127" t="s">
        <v>69</v>
      </c>
      <c r="M127" t="s">
        <v>101</v>
      </c>
      <c r="N127" t="s">
        <v>71</v>
      </c>
      <c r="O127" t="s">
        <v>63</v>
      </c>
      <c r="P127">
        <v>2011</v>
      </c>
      <c r="Q127">
        <v>19</v>
      </c>
      <c r="R127">
        <v>-3.4013806</v>
      </c>
      <c r="S127">
        <v>104.11863270000001</v>
      </c>
      <c r="T127">
        <v>30</v>
      </c>
      <c r="U127" s="12">
        <v>150</v>
      </c>
      <c r="V127" s="5">
        <v>0.33865384615384603</v>
      </c>
      <c r="W127" s="5">
        <v>0.58669322733791496</v>
      </c>
      <c r="X127" s="5">
        <v>1.44</v>
      </c>
      <c r="Y127" s="5">
        <v>0.35</v>
      </c>
      <c r="Z127" s="6">
        <v>1.2969517678134199</v>
      </c>
      <c r="AA127" s="6">
        <v>55.194051448676397</v>
      </c>
      <c r="AB127" s="6">
        <v>45.204657299793404</v>
      </c>
      <c r="AC127" s="6">
        <v>0.217801095351357</v>
      </c>
      <c r="AD127" s="6">
        <v>0.27999774867182198</v>
      </c>
      <c r="AE127" s="6">
        <v>15.0384806545343</v>
      </c>
      <c r="AF127" s="6">
        <v>18.727315291672401</v>
      </c>
      <c r="AG127" s="6">
        <v>3.6039861151566099</v>
      </c>
      <c r="AH127" s="6">
        <v>3.4961424951266902</v>
      </c>
      <c r="AI127" s="10">
        <v>64.13</v>
      </c>
      <c r="AJ127" s="6">
        <f t="shared" si="12"/>
        <v>18.510449885998597</v>
      </c>
      <c r="AK127" s="6">
        <f t="shared" si="13"/>
        <v>14.906463770841986</v>
      </c>
      <c r="AL127" s="10">
        <v>45.619550114001399</v>
      </c>
      <c r="AM127" s="7">
        <v>1338730.5870000001</v>
      </c>
      <c r="AN127" s="9">
        <v>53</v>
      </c>
      <c r="AO127" s="6">
        <v>158.24250000000001</v>
      </c>
      <c r="AP127" s="6">
        <v>86.964973804739103</v>
      </c>
      <c r="AQ127" s="6">
        <v>189.9325</v>
      </c>
      <c r="AR127" s="6">
        <v>111.372578978481</v>
      </c>
      <c r="AS127" s="6">
        <v>5.28326094799771</v>
      </c>
      <c r="AT127" s="6">
        <v>0.52</v>
      </c>
      <c r="AU127" s="6">
        <v>1.30668398106015</v>
      </c>
      <c r="AV127" s="10">
        <v>0.67947567015128096</v>
      </c>
      <c r="AW127" s="10">
        <v>20.904630982461999</v>
      </c>
      <c r="AX127" s="10">
        <v>47.4648703142946</v>
      </c>
      <c r="AY127" s="11">
        <v>195</v>
      </c>
      <c r="AZ127" s="10">
        <v>17.474444400174239</v>
      </c>
      <c r="BA127" s="6">
        <v>9.2852055255330903</v>
      </c>
      <c r="BB127" s="10">
        <v>92.852055255330896</v>
      </c>
      <c r="BD127" s="8">
        <f t="shared" si="14"/>
        <v>9619.5</v>
      </c>
      <c r="BE127" s="8">
        <f t="shared" si="15"/>
        <v>2809.09729375086</v>
      </c>
      <c r="BF127" s="8">
        <f t="shared" si="16"/>
        <v>7383.5304343737007</v>
      </c>
      <c r="BG127" s="8">
        <f t="shared" si="17"/>
        <v>101.92135052269215</v>
      </c>
      <c r="BH127" s="8">
        <f t="shared" si="18"/>
        <v>3135.6946473692997</v>
      </c>
      <c r="BI127" s="8">
        <f t="shared" si="19"/>
        <v>32.670164302703547</v>
      </c>
      <c r="BJ127" s="8">
        <f t="shared" si="20"/>
        <v>29250</v>
      </c>
      <c r="BK127" s="8">
        <f t="shared" si="21"/>
        <v>2621.166660026136</v>
      </c>
      <c r="BL127" s="8">
        <f t="shared" si="22"/>
        <v>13927.808288299635</v>
      </c>
    </row>
    <row r="128" spans="1:64" x14ac:dyDescent="0.2">
      <c r="A128">
        <v>204</v>
      </c>
      <c r="B128" t="s">
        <v>51</v>
      </c>
      <c r="C128" t="s">
        <v>407</v>
      </c>
      <c r="D128" t="s">
        <v>88</v>
      </c>
      <c r="E128" t="s">
        <v>408</v>
      </c>
      <c r="F128" t="s">
        <v>409</v>
      </c>
      <c r="G128" t="s">
        <v>410</v>
      </c>
      <c r="H128" t="s">
        <v>410</v>
      </c>
      <c r="I128" t="s">
        <v>411</v>
      </c>
      <c r="J128" t="s">
        <v>58</v>
      </c>
      <c r="K128" t="s">
        <v>69</v>
      </c>
      <c r="L128" t="s">
        <v>69</v>
      </c>
      <c r="M128" t="s">
        <v>70</v>
      </c>
      <c r="N128" t="s">
        <v>71</v>
      </c>
      <c r="O128" t="s">
        <v>63</v>
      </c>
      <c r="P128">
        <v>1994</v>
      </c>
      <c r="Q128">
        <v>2</v>
      </c>
      <c r="R128">
        <v>-1.0068999999999999</v>
      </c>
      <c r="S128">
        <v>103.0821</v>
      </c>
      <c r="T128">
        <v>30</v>
      </c>
      <c r="U128" s="12">
        <v>37</v>
      </c>
      <c r="V128" s="5">
        <v>0.30596153846153801</v>
      </c>
      <c r="W128" s="5">
        <v>0.42277691219569102</v>
      </c>
      <c r="X128" s="5">
        <v>-0.11</v>
      </c>
      <c r="Y128" s="5">
        <v>0.35</v>
      </c>
      <c r="Z128" s="6">
        <v>1.05547889903662</v>
      </c>
      <c r="AA128" s="6">
        <v>55.194051448676397</v>
      </c>
      <c r="AB128" s="6">
        <v>38.016112884293101</v>
      </c>
      <c r="AC128" s="6">
        <v>0.217801095351357</v>
      </c>
      <c r="AD128" s="6">
        <v>0.25267554098112999</v>
      </c>
      <c r="AE128" s="6">
        <v>15.0384806545343</v>
      </c>
      <c r="AF128" s="6">
        <v>16.8688917167587</v>
      </c>
      <c r="AG128" s="6">
        <v>5.1712328767123301</v>
      </c>
      <c r="AH128" s="6">
        <v>0.12999999999999901</v>
      </c>
      <c r="AI128" s="10">
        <v>64.13</v>
      </c>
      <c r="AJ128" s="6">
        <f t="shared" si="12"/>
        <v>25.751826129351294</v>
      </c>
      <c r="AK128" s="6">
        <f t="shared" si="13"/>
        <v>20.580593252638963</v>
      </c>
      <c r="AL128" s="10">
        <v>38.378173870648702</v>
      </c>
      <c r="AM128" s="7">
        <v>1025298.767</v>
      </c>
      <c r="AN128" s="9">
        <v>53</v>
      </c>
      <c r="AO128" s="6">
        <v>158.24250000000001</v>
      </c>
      <c r="AP128" s="6">
        <v>113.73255183563499</v>
      </c>
      <c r="AQ128" s="6">
        <v>189.9325</v>
      </c>
      <c r="AR128" s="6">
        <v>143.72078719280901</v>
      </c>
      <c r="AS128" s="6">
        <v>18.0638185003484</v>
      </c>
      <c r="AT128" s="6">
        <v>0.52</v>
      </c>
      <c r="AU128" s="6">
        <v>1.26337444254835</v>
      </c>
      <c r="AV128" s="10">
        <v>0.65695471012514195</v>
      </c>
      <c r="AW128" s="10">
        <v>14.9308814859407</v>
      </c>
      <c r="AX128" s="10">
        <v>56.681349897058197</v>
      </c>
      <c r="AY128" s="11">
        <v>48.1</v>
      </c>
      <c r="AZ128" s="10">
        <v>13.451700118155163</v>
      </c>
      <c r="BA128" s="6">
        <v>0.107507899004714</v>
      </c>
      <c r="BB128" s="10">
        <v>1.07507899004714</v>
      </c>
      <c r="BD128" s="8">
        <f t="shared" si="14"/>
        <v>2372.81</v>
      </c>
      <c r="BE128" s="8">
        <f t="shared" si="15"/>
        <v>624.14899352007194</v>
      </c>
      <c r="BF128" s="8">
        <f t="shared" si="16"/>
        <v>1611.3280496523582</v>
      </c>
      <c r="BG128" s="8">
        <f t="shared" si="17"/>
        <v>24.30732427463025</v>
      </c>
      <c r="BH128" s="8">
        <f t="shared" si="18"/>
        <v>552.44261497980597</v>
      </c>
      <c r="BI128" s="8">
        <f t="shared" si="19"/>
        <v>8.0586405280002094</v>
      </c>
      <c r="BJ128" s="8">
        <f t="shared" si="20"/>
        <v>1779.7</v>
      </c>
      <c r="BK128" s="8">
        <f t="shared" si="21"/>
        <v>497.71290437174105</v>
      </c>
      <c r="BL128" s="8">
        <f t="shared" si="22"/>
        <v>39.777922631744183</v>
      </c>
    </row>
    <row r="129" spans="1:64" x14ac:dyDescent="0.2">
      <c r="A129">
        <v>205</v>
      </c>
      <c r="B129" t="s">
        <v>51</v>
      </c>
      <c r="C129" t="s">
        <v>407</v>
      </c>
      <c r="D129" t="s">
        <v>88</v>
      </c>
      <c r="E129" t="s">
        <v>408</v>
      </c>
      <c r="F129" t="s">
        <v>409</v>
      </c>
      <c r="G129" t="s">
        <v>412</v>
      </c>
      <c r="H129" t="s">
        <v>412</v>
      </c>
      <c r="I129" t="s">
        <v>411</v>
      </c>
      <c r="J129" t="s">
        <v>58</v>
      </c>
      <c r="K129" t="s">
        <v>69</v>
      </c>
      <c r="L129" t="s">
        <v>69</v>
      </c>
      <c r="M129" t="s">
        <v>70</v>
      </c>
      <c r="N129" t="s">
        <v>71</v>
      </c>
      <c r="O129" t="s">
        <v>63</v>
      </c>
      <c r="P129">
        <v>1994</v>
      </c>
      <c r="Q129">
        <v>2</v>
      </c>
      <c r="R129">
        <v>-1.0068999999999999</v>
      </c>
      <c r="S129">
        <v>103.0821</v>
      </c>
      <c r="T129">
        <v>30</v>
      </c>
      <c r="U129" s="12">
        <v>37</v>
      </c>
      <c r="V129" s="5">
        <v>0.30596153846153801</v>
      </c>
      <c r="W129" s="5">
        <v>0.42277691219569102</v>
      </c>
      <c r="X129" s="5">
        <v>-0.11</v>
      </c>
      <c r="Y129" s="5">
        <v>0.35</v>
      </c>
      <c r="Z129" s="6">
        <v>1.05547889903662</v>
      </c>
      <c r="AA129" s="6">
        <v>55.194051448676397</v>
      </c>
      <c r="AB129" s="6">
        <v>38.016112884293101</v>
      </c>
      <c r="AC129" s="6">
        <v>0.217801095351357</v>
      </c>
      <c r="AD129" s="6">
        <v>0.25267554098112999</v>
      </c>
      <c r="AE129" s="6">
        <v>15.0384806545343</v>
      </c>
      <c r="AF129" s="6">
        <v>16.8688917167587</v>
      </c>
      <c r="AG129" s="6">
        <v>5.1712328767123301</v>
      </c>
      <c r="AH129" s="6">
        <v>0.12999999999999901</v>
      </c>
      <c r="AI129" s="10">
        <v>64.13</v>
      </c>
      <c r="AJ129" s="6">
        <f t="shared" si="12"/>
        <v>25.751826129351294</v>
      </c>
      <c r="AK129" s="6">
        <f t="shared" si="13"/>
        <v>20.580593252638963</v>
      </c>
      <c r="AL129" s="10">
        <v>38.378173870648702</v>
      </c>
      <c r="AM129" s="7">
        <v>1025298.767</v>
      </c>
      <c r="AN129" s="9">
        <v>53</v>
      </c>
      <c r="AO129" s="6">
        <v>158.24250000000001</v>
      </c>
      <c r="AP129" s="6">
        <v>113.73255183563499</v>
      </c>
      <c r="AQ129" s="6">
        <v>189.9325</v>
      </c>
      <c r="AR129" s="6">
        <v>143.72078719280901</v>
      </c>
      <c r="AS129" s="6">
        <v>18.0638185003484</v>
      </c>
      <c r="AT129" s="6">
        <v>0.52</v>
      </c>
      <c r="AU129" s="6">
        <v>1.26337444254835</v>
      </c>
      <c r="AV129" s="10">
        <v>0.65695471012514195</v>
      </c>
      <c r="AW129" s="10">
        <v>14.9308814859407</v>
      </c>
      <c r="AX129" s="10">
        <v>56.681349897058197</v>
      </c>
      <c r="AY129" s="11">
        <v>48.1</v>
      </c>
      <c r="AZ129" s="10">
        <v>13.451700118155163</v>
      </c>
      <c r="BA129" s="6">
        <v>0.107507899004714</v>
      </c>
      <c r="BB129" s="10">
        <v>1.07507899004714</v>
      </c>
      <c r="BD129" s="8">
        <f t="shared" si="14"/>
        <v>2372.81</v>
      </c>
      <c r="BE129" s="8">
        <f t="shared" si="15"/>
        <v>624.14899352007194</v>
      </c>
      <c r="BF129" s="8">
        <f t="shared" si="16"/>
        <v>1611.3280496523582</v>
      </c>
      <c r="BG129" s="8">
        <f t="shared" si="17"/>
        <v>24.30732427463025</v>
      </c>
      <c r="BH129" s="8">
        <f t="shared" si="18"/>
        <v>552.44261497980597</v>
      </c>
      <c r="BI129" s="8">
        <f t="shared" si="19"/>
        <v>8.0586405280002094</v>
      </c>
      <c r="BJ129" s="8">
        <f t="shared" si="20"/>
        <v>1779.7</v>
      </c>
      <c r="BK129" s="8">
        <f t="shared" si="21"/>
        <v>497.71290437174105</v>
      </c>
      <c r="BL129" s="8">
        <f t="shared" si="22"/>
        <v>39.777922631744183</v>
      </c>
    </row>
    <row r="130" spans="1:64" x14ac:dyDescent="0.2">
      <c r="A130">
        <v>97</v>
      </c>
      <c r="B130" t="s">
        <v>51</v>
      </c>
      <c r="C130" t="s">
        <v>407</v>
      </c>
      <c r="D130" t="s">
        <v>88</v>
      </c>
      <c r="E130" t="s">
        <v>408</v>
      </c>
      <c r="F130" t="s">
        <v>409</v>
      </c>
      <c r="G130" t="s">
        <v>413</v>
      </c>
      <c r="H130" t="s">
        <v>413</v>
      </c>
      <c r="I130" t="s">
        <v>411</v>
      </c>
      <c r="J130" t="s">
        <v>58</v>
      </c>
      <c r="K130" t="s">
        <v>69</v>
      </c>
      <c r="L130" t="s">
        <v>69</v>
      </c>
      <c r="M130" t="s">
        <v>70</v>
      </c>
      <c r="N130" t="s">
        <v>71</v>
      </c>
      <c r="O130" t="s">
        <v>63</v>
      </c>
      <c r="P130">
        <v>1994</v>
      </c>
      <c r="Q130">
        <v>2</v>
      </c>
      <c r="R130">
        <v>-1.0068999999999999</v>
      </c>
      <c r="S130">
        <v>103.0821</v>
      </c>
      <c r="T130">
        <v>30</v>
      </c>
      <c r="U130" s="12">
        <v>37</v>
      </c>
      <c r="V130" s="5">
        <v>0.30596153846153801</v>
      </c>
      <c r="W130" s="5">
        <v>0.42277691219569102</v>
      </c>
      <c r="X130" s="5">
        <v>-0.11</v>
      </c>
      <c r="Y130" s="5">
        <v>0.35</v>
      </c>
      <c r="Z130" s="6">
        <v>1.05547889903662</v>
      </c>
      <c r="AA130" s="6">
        <v>55.194051448676397</v>
      </c>
      <c r="AB130" s="6">
        <v>38.016112884293101</v>
      </c>
      <c r="AC130" s="6">
        <v>0.217801095351357</v>
      </c>
      <c r="AD130" s="6">
        <v>0.25267554098112999</v>
      </c>
      <c r="AE130" s="6">
        <v>15.0384806545343</v>
      </c>
      <c r="AF130" s="6">
        <v>16.8688917167587</v>
      </c>
      <c r="AG130" s="6">
        <v>5.1712328767123301</v>
      </c>
      <c r="AH130" s="6">
        <v>0.12999999999999901</v>
      </c>
      <c r="AI130" s="10">
        <v>64.13</v>
      </c>
      <c r="AJ130" s="6">
        <f t="shared" si="12"/>
        <v>25.751826129351294</v>
      </c>
      <c r="AK130" s="6">
        <f t="shared" si="13"/>
        <v>20.580593252638963</v>
      </c>
      <c r="AL130" s="10">
        <v>38.378173870648702</v>
      </c>
      <c r="AM130" s="7">
        <v>1025298.767</v>
      </c>
      <c r="AN130" s="9">
        <v>53</v>
      </c>
      <c r="AO130" s="6">
        <v>158.24250000000001</v>
      </c>
      <c r="AP130" s="6">
        <v>113.73255183563499</v>
      </c>
      <c r="AQ130" s="6">
        <v>189.9325</v>
      </c>
      <c r="AR130" s="6">
        <v>143.72078719280901</v>
      </c>
      <c r="AS130" s="6">
        <v>18.0638185003484</v>
      </c>
      <c r="AT130" s="6">
        <v>0.52</v>
      </c>
      <c r="AU130" s="6">
        <v>1.26337444254835</v>
      </c>
      <c r="AV130" s="10">
        <v>0.65695471012514195</v>
      </c>
      <c r="AW130" s="10">
        <v>14.9308814859407</v>
      </c>
      <c r="AX130" s="10">
        <v>56.681349897058197</v>
      </c>
      <c r="AY130" s="11">
        <v>48.1</v>
      </c>
      <c r="AZ130" s="10">
        <v>13.451700118155163</v>
      </c>
      <c r="BA130" s="6">
        <v>0.107507899004714</v>
      </c>
      <c r="BB130" s="10">
        <v>1.07507899004714</v>
      </c>
      <c r="BD130" s="8">
        <f t="shared" si="14"/>
        <v>2372.81</v>
      </c>
      <c r="BE130" s="8">
        <f t="shared" si="15"/>
        <v>624.14899352007194</v>
      </c>
      <c r="BF130" s="8">
        <f t="shared" si="16"/>
        <v>1611.3280496523582</v>
      </c>
      <c r="BG130" s="8">
        <f t="shared" si="17"/>
        <v>24.30732427463025</v>
      </c>
      <c r="BH130" s="8">
        <f t="shared" si="18"/>
        <v>552.44261497980597</v>
      </c>
      <c r="BI130" s="8">
        <f t="shared" si="19"/>
        <v>8.0586405280002094</v>
      </c>
      <c r="BJ130" s="8">
        <f t="shared" si="20"/>
        <v>1779.7</v>
      </c>
      <c r="BK130" s="8">
        <f t="shared" si="21"/>
        <v>497.71290437174105</v>
      </c>
      <c r="BL130" s="8">
        <f t="shared" si="22"/>
        <v>39.777922631744183</v>
      </c>
    </row>
    <row r="131" spans="1:64" x14ac:dyDescent="0.2">
      <c r="A131">
        <v>75</v>
      </c>
      <c r="B131" t="s">
        <v>51</v>
      </c>
      <c r="C131" t="s">
        <v>414</v>
      </c>
      <c r="D131" t="s">
        <v>151</v>
      </c>
      <c r="E131" t="s">
        <v>415</v>
      </c>
      <c r="F131" t="s">
        <v>416</v>
      </c>
      <c r="G131" t="s">
        <v>417</v>
      </c>
      <c r="H131" t="s">
        <v>417</v>
      </c>
      <c r="I131" t="s">
        <v>418</v>
      </c>
      <c r="J131" t="s">
        <v>58</v>
      </c>
      <c r="K131" t="s">
        <v>69</v>
      </c>
      <c r="L131" t="s">
        <v>69</v>
      </c>
      <c r="M131" t="s">
        <v>70</v>
      </c>
      <c r="N131" t="s">
        <v>71</v>
      </c>
      <c r="O131" t="s">
        <v>63</v>
      </c>
      <c r="P131">
        <v>2015</v>
      </c>
      <c r="Q131">
        <v>23</v>
      </c>
      <c r="R131">
        <v>-2.8255878000000001</v>
      </c>
      <c r="S131">
        <v>122.1554483</v>
      </c>
      <c r="T131">
        <v>30</v>
      </c>
      <c r="U131" s="12">
        <v>65</v>
      </c>
      <c r="V131" s="5">
        <v>0.34634615384615303</v>
      </c>
      <c r="W131" s="5">
        <v>0.65948483401478297</v>
      </c>
      <c r="X131" s="5">
        <v>1.82</v>
      </c>
      <c r="Y131" s="5">
        <v>0.4</v>
      </c>
      <c r="Z131" s="6">
        <v>0.93239795419318205</v>
      </c>
      <c r="AA131" s="6">
        <v>55.194051448676397</v>
      </c>
      <c r="AB131" s="6">
        <v>33.698755413289597</v>
      </c>
      <c r="AC131" s="6">
        <v>0.217801095351357</v>
      </c>
      <c r="AD131" s="6">
        <v>0.19674908504366601</v>
      </c>
      <c r="AE131" s="6">
        <v>15.0384806545343</v>
      </c>
      <c r="AF131" s="6">
        <v>13.1643541298053</v>
      </c>
      <c r="AG131" s="6">
        <v>5.1712328767123301</v>
      </c>
      <c r="AH131" s="6">
        <v>0.12999999999999901</v>
      </c>
      <c r="AI131" s="10">
        <v>69.23</v>
      </c>
      <c r="AJ131" s="6">
        <f t="shared" ref="AJ131:AJ194" si="23">AI131-AL131</f>
        <v>35.196469606589204</v>
      </c>
      <c r="AK131" s="6">
        <f t="shared" ref="AK131:AK194" si="24">AI131-AL131-AG131</f>
        <v>30.025236729876873</v>
      </c>
      <c r="AL131" s="10">
        <v>34.0335303934108</v>
      </c>
      <c r="AM131" s="7">
        <v>2289506.352</v>
      </c>
      <c r="AN131" s="9">
        <v>53</v>
      </c>
      <c r="AO131" s="6">
        <v>158.24250000000001</v>
      </c>
      <c r="AP131" s="6">
        <v>133.37817031978699</v>
      </c>
      <c r="AQ131" s="6">
        <v>189.9325</v>
      </c>
      <c r="AR131" s="6">
        <v>167.329580647661</v>
      </c>
      <c r="AS131" s="6">
        <v>30.109556802709601</v>
      </c>
      <c r="AT131" s="6">
        <v>0.57248062015503798</v>
      </c>
      <c r="AU131" s="6">
        <v>0.82475823732251496</v>
      </c>
      <c r="AV131" s="10">
        <v>0.47215810718036999</v>
      </c>
      <c r="AW131" s="10">
        <v>8.32032053775648</v>
      </c>
      <c r="AX131" s="10">
        <v>29.083096722839802</v>
      </c>
      <c r="AY131" s="11">
        <v>84.5</v>
      </c>
      <c r="AZ131" s="10">
        <v>13.199166088267004</v>
      </c>
      <c r="BA131" s="6">
        <v>2.3242531044530299</v>
      </c>
      <c r="BB131" s="10">
        <v>23.242531044530299</v>
      </c>
      <c r="BD131" s="8">
        <f t="shared" si="14"/>
        <v>4499.95</v>
      </c>
      <c r="BE131" s="8">
        <f t="shared" si="15"/>
        <v>855.68301843734446</v>
      </c>
      <c r="BF131" s="8">
        <f t="shared" si="16"/>
        <v>2548.3096125580037</v>
      </c>
      <c r="BG131" s="8">
        <f t="shared" si="17"/>
        <v>30.690276966724049</v>
      </c>
      <c r="BH131" s="8">
        <f t="shared" si="18"/>
        <v>540.82083495417123</v>
      </c>
      <c r="BI131" s="8">
        <f t="shared" si="19"/>
        <v>14.157071197838205</v>
      </c>
      <c r="BJ131" s="8">
        <f t="shared" si="20"/>
        <v>5492.5</v>
      </c>
      <c r="BK131" s="8">
        <f t="shared" si="21"/>
        <v>857.9457957373553</v>
      </c>
      <c r="BL131" s="8">
        <f t="shared" si="22"/>
        <v>1510.7645178944695</v>
      </c>
    </row>
    <row r="132" spans="1:64" x14ac:dyDescent="0.2">
      <c r="A132">
        <v>76</v>
      </c>
      <c r="B132" t="s">
        <v>51</v>
      </c>
      <c r="C132" t="s">
        <v>414</v>
      </c>
      <c r="D132" t="s">
        <v>151</v>
      </c>
      <c r="E132" t="s">
        <v>415</v>
      </c>
      <c r="F132" t="s">
        <v>416</v>
      </c>
      <c r="G132" t="s">
        <v>419</v>
      </c>
      <c r="H132" t="s">
        <v>419</v>
      </c>
      <c r="I132" t="s">
        <v>418</v>
      </c>
      <c r="J132" t="s">
        <v>58</v>
      </c>
      <c r="K132" t="s">
        <v>69</v>
      </c>
      <c r="L132" t="s">
        <v>69</v>
      </c>
      <c r="M132" t="s">
        <v>70</v>
      </c>
      <c r="N132" t="s">
        <v>71</v>
      </c>
      <c r="O132" t="s">
        <v>63</v>
      </c>
      <c r="P132">
        <v>2015</v>
      </c>
      <c r="Q132">
        <v>23</v>
      </c>
      <c r="R132">
        <v>-2.8255878000000001</v>
      </c>
      <c r="S132">
        <v>122.1554483</v>
      </c>
      <c r="T132">
        <v>30</v>
      </c>
      <c r="U132" s="12">
        <v>65</v>
      </c>
      <c r="V132" s="5">
        <v>0.34634615384615303</v>
      </c>
      <c r="W132" s="5">
        <v>0.65948483401478297</v>
      </c>
      <c r="X132" s="5">
        <v>1.82</v>
      </c>
      <c r="Y132" s="5">
        <v>0.4</v>
      </c>
      <c r="Z132" s="6">
        <v>0.93239795419318205</v>
      </c>
      <c r="AA132" s="6">
        <v>55.194051448676397</v>
      </c>
      <c r="AB132" s="6">
        <v>33.698755413289597</v>
      </c>
      <c r="AC132" s="6">
        <v>0.217801095351357</v>
      </c>
      <c r="AD132" s="6">
        <v>0.19674908504366601</v>
      </c>
      <c r="AE132" s="6">
        <v>15.0384806545343</v>
      </c>
      <c r="AF132" s="6">
        <v>13.1643541298053</v>
      </c>
      <c r="AG132" s="6">
        <v>5.1712328767123301</v>
      </c>
      <c r="AH132" s="6">
        <v>0.12999999999999901</v>
      </c>
      <c r="AI132" s="10">
        <v>69.23</v>
      </c>
      <c r="AJ132" s="6">
        <f t="shared" si="23"/>
        <v>35.196469606589204</v>
      </c>
      <c r="AK132" s="6">
        <f t="shared" si="24"/>
        <v>30.025236729876873</v>
      </c>
      <c r="AL132" s="10">
        <v>34.0335303934108</v>
      </c>
      <c r="AM132" s="7">
        <v>2289506.352</v>
      </c>
      <c r="AN132" s="9">
        <v>53</v>
      </c>
      <c r="AO132" s="6">
        <v>158.24250000000001</v>
      </c>
      <c r="AP132" s="6">
        <v>133.37817031978699</v>
      </c>
      <c r="AQ132" s="6">
        <v>189.9325</v>
      </c>
      <c r="AR132" s="6">
        <v>167.329580647661</v>
      </c>
      <c r="AS132" s="6">
        <v>30.109556802709601</v>
      </c>
      <c r="AT132" s="6">
        <v>0.57248062015503798</v>
      </c>
      <c r="AU132" s="6">
        <v>0.82475823732251496</v>
      </c>
      <c r="AV132" s="10">
        <v>0.47215810718036999</v>
      </c>
      <c r="AW132" s="10">
        <v>8.32032053775648</v>
      </c>
      <c r="AX132" s="10">
        <v>29.083096722839802</v>
      </c>
      <c r="AY132" s="11">
        <v>84.5</v>
      </c>
      <c r="AZ132" s="10">
        <v>13.199166088267004</v>
      </c>
      <c r="BA132" s="6">
        <v>2.3242531044530299</v>
      </c>
      <c r="BB132" s="10">
        <v>23.242531044530299</v>
      </c>
      <c r="BD132" s="8">
        <f t="shared" ref="BD132:BD195" si="25">AI132*$U132</f>
        <v>4499.95</v>
      </c>
      <c r="BE132" s="8">
        <f t="shared" ref="BE132:BE195" si="26">AF132*$U132</f>
        <v>855.68301843734446</v>
      </c>
      <c r="BF132" s="8">
        <f t="shared" ref="BF132:BF195" si="27">(AL132+AG132)*$U132</f>
        <v>2548.3096125580037</v>
      </c>
      <c r="BG132" s="8">
        <f t="shared" ref="BG132:BG195" si="28">AV132*$U132</f>
        <v>30.690276966724049</v>
      </c>
      <c r="BH132" s="8">
        <f t="shared" ref="BH132:BH195" si="29">AW132*$U132</f>
        <v>540.82083495417123</v>
      </c>
      <c r="BI132" s="8">
        <f t="shared" ref="BI132:BI195" si="30">AC132*$U132</f>
        <v>14.157071197838205</v>
      </c>
      <c r="BJ132" s="8">
        <f t="shared" ref="BJ132:BJ195" si="31">AY132*$U132</f>
        <v>5492.5</v>
      </c>
      <c r="BK132" s="8">
        <f t="shared" ref="BK132:BK195" si="32">AZ132*$U132</f>
        <v>857.9457957373553</v>
      </c>
      <c r="BL132" s="8">
        <f t="shared" ref="BL132:BL195" si="33">BB132*$U132</f>
        <v>1510.7645178944695</v>
      </c>
    </row>
    <row r="133" spans="1:64" x14ac:dyDescent="0.2">
      <c r="A133">
        <v>116</v>
      </c>
      <c r="B133" t="s">
        <v>51</v>
      </c>
      <c r="C133" t="s">
        <v>414</v>
      </c>
      <c r="D133" t="s">
        <v>151</v>
      </c>
      <c r="E133" t="s">
        <v>415</v>
      </c>
      <c r="F133" t="s">
        <v>416</v>
      </c>
      <c r="G133" t="s">
        <v>420</v>
      </c>
      <c r="H133" t="s">
        <v>420</v>
      </c>
      <c r="I133" t="s">
        <v>418</v>
      </c>
      <c r="J133" t="s">
        <v>58</v>
      </c>
      <c r="K133" t="s">
        <v>69</v>
      </c>
      <c r="L133" t="s">
        <v>69</v>
      </c>
      <c r="M133" t="s">
        <v>70</v>
      </c>
      <c r="N133" t="s">
        <v>71</v>
      </c>
      <c r="O133" t="s">
        <v>63</v>
      </c>
      <c r="P133">
        <v>2016</v>
      </c>
      <c r="Q133">
        <v>24</v>
      </c>
      <c r="R133">
        <v>-2.8273839999999999</v>
      </c>
      <c r="S133">
        <v>122.15526989999999</v>
      </c>
      <c r="T133">
        <v>30</v>
      </c>
      <c r="U133" s="12">
        <v>150</v>
      </c>
      <c r="V133" s="5">
        <v>0.34826923076923</v>
      </c>
      <c r="W133" s="5">
        <v>0.65948483401478297</v>
      </c>
      <c r="X133" s="5">
        <v>1.82</v>
      </c>
      <c r="Y133" s="5">
        <v>0.4</v>
      </c>
      <c r="Z133" s="6">
        <v>0.92724903519437296</v>
      </c>
      <c r="AA133" s="6">
        <v>55.194051448676397</v>
      </c>
      <c r="AB133" s="6">
        <v>33.518165879748899</v>
      </c>
      <c r="AC133" s="6">
        <v>0.217801095351357</v>
      </c>
      <c r="AD133" s="6">
        <v>0.194564214858789</v>
      </c>
      <c r="AE133" s="6">
        <v>15.0384806545343</v>
      </c>
      <c r="AF133" s="6">
        <v>13.019374581538401</v>
      </c>
      <c r="AG133" s="6">
        <v>5.1712328767123301</v>
      </c>
      <c r="AH133" s="6">
        <v>0.12999999999999901</v>
      </c>
      <c r="AI133" s="10">
        <v>69.23</v>
      </c>
      <c r="AJ133" s="6">
        <f t="shared" si="23"/>
        <v>35.378199312625107</v>
      </c>
      <c r="AK133" s="6">
        <f t="shared" si="24"/>
        <v>30.206966435912776</v>
      </c>
      <c r="AL133" s="10">
        <v>33.851800687374897</v>
      </c>
      <c r="AM133" s="7">
        <v>2368610.16</v>
      </c>
      <c r="AN133" s="9">
        <v>53</v>
      </c>
      <c r="AO133" s="6">
        <v>158.24250000000001</v>
      </c>
      <c r="AP133" s="6">
        <v>134.313675961889</v>
      </c>
      <c r="AQ133" s="6">
        <v>189.9325</v>
      </c>
      <c r="AR133" s="6">
        <v>168.45380890741501</v>
      </c>
      <c r="AS133" s="6">
        <v>30.733379464485999</v>
      </c>
      <c r="AT133" s="6">
        <v>0.57248062015503798</v>
      </c>
      <c r="AU133" s="6">
        <v>0.82475823732251496</v>
      </c>
      <c r="AV133" s="10">
        <v>0.47215810718036999</v>
      </c>
      <c r="AW133" s="10">
        <v>1.2153408919025599</v>
      </c>
      <c r="AX133" s="10">
        <v>4.28366720028452</v>
      </c>
      <c r="AY133" s="11">
        <v>195</v>
      </c>
      <c r="AZ133" s="10">
        <v>13.573053345779924</v>
      </c>
      <c r="BA133" s="6">
        <v>5.4897056036535696</v>
      </c>
      <c r="BB133" s="10">
        <v>54.897056036535702</v>
      </c>
      <c r="BD133" s="8">
        <f t="shared" si="25"/>
        <v>10384.5</v>
      </c>
      <c r="BE133" s="8">
        <f t="shared" si="26"/>
        <v>1952.90618723076</v>
      </c>
      <c r="BF133" s="8">
        <f t="shared" si="27"/>
        <v>5853.4550346130845</v>
      </c>
      <c r="BG133" s="8">
        <f t="shared" si="28"/>
        <v>70.823716077055494</v>
      </c>
      <c r="BH133" s="8">
        <f t="shared" si="29"/>
        <v>182.301133785384</v>
      </c>
      <c r="BI133" s="8">
        <f t="shared" si="30"/>
        <v>32.670164302703547</v>
      </c>
      <c r="BJ133" s="8">
        <f t="shared" si="31"/>
        <v>29250</v>
      </c>
      <c r="BK133" s="8">
        <f t="shared" si="32"/>
        <v>2035.9580018669885</v>
      </c>
      <c r="BL133" s="8">
        <f t="shared" si="33"/>
        <v>8234.5584054803548</v>
      </c>
    </row>
    <row r="134" spans="1:64" x14ac:dyDescent="0.2">
      <c r="A134">
        <v>90</v>
      </c>
      <c r="B134" t="s">
        <v>51</v>
      </c>
      <c r="C134" t="s">
        <v>414</v>
      </c>
      <c r="D134" t="s">
        <v>151</v>
      </c>
      <c r="E134" t="s">
        <v>415</v>
      </c>
      <c r="F134" t="s">
        <v>416</v>
      </c>
      <c r="G134" t="s">
        <v>421</v>
      </c>
      <c r="H134" t="s">
        <v>421</v>
      </c>
      <c r="I134" t="s">
        <v>418</v>
      </c>
      <c r="J134" t="s">
        <v>58</v>
      </c>
      <c r="K134" t="s">
        <v>69</v>
      </c>
      <c r="L134" t="s">
        <v>69</v>
      </c>
      <c r="M134" t="s">
        <v>70</v>
      </c>
      <c r="N134" t="s">
        <v>71</v>
      </c>
      <c r="O134" t="s">
        <v>63</v>
      </c>
      <c r="P134">
        <v>2020</v>
      </c>
      <c r="Q134">
        <v>23</v>
      </c>
      <c r="R134">
        <v>-2.8273839999999999</v>
      </c>
      <c r="S134">
        <v>122.15526989999999</v>
      </c>
      <c r="T134">
        <v>25</v>
      </c>
      <c r="U134" s="12">
        <v>150</v>
      </c>
      <c r="V134" s="5">
        <v>0.355961538461538</v>
      </c>
      <c r="W134" s="5">
        <v>0.65948483401478297</v>
      </c>
      <c r="X134" s="5">
        <v>1.82</v>
      </c>
      <c r="Y134" s="5">
        <v>0.4</v>
      </c>
      <c r="Z134" s="6">
        <v>0.90720976027617495</v>
      </c>
      <c r="AA134" s="6">
        <v>55.194051448676397</v>
      </c>
      <c r="AB134" s="6">
        <v>32.8153386554986</v>
      </c>
      <c r="AC134" s="6">
        <v>0.217801095351357</v>
      </c>
      <c r="AD134" s="6">
        <v>0.18617882143974401</v>
      </c>
      <c r="AE134" s="6">
        <v>15.0384806545343</v>
      </c>
      <c r="AF134" s="6">
        <v>12.4627640438502</v>
      </c>
      <c r="AG134" s="6">
        <v>5.1712328767123301</v>
      </c>
      <c r="AH134" s="6">
        <v>0.12999999999999901</v>
      </c>
      <c r="AI134" s="10">
        <v>69.23</v>
      </c>
      <c r="AJ134" s="6">
        <f t="shared" si="23"/>
        <v>36.085463025058907</v>
      </c>
      <c r="AK134" s="6">
        <f t="shared" si="24"/>
        <v>30.914230148346576</v>
      </c>
      <c r="AL134" s="10">
        <v>33.144536974941097</v>
      </c>
      <c r="AM134" s="7">
        <v>2731868.3190000001</v>
      </c>
      <c r="AN134" s="9">
        <v>53</v>
      </c>
      <c r="AO134" s="6">
        <v>158.24250000000001</v>
      </c>
      <c r="AP134" s="6">
        <v>138.055698530299</v>
      </c>
      <c r="AQ134" s="6">
        <v>189.9325</v>
      </c>
      <c r="AR134" s="6">
        <v>172.95072194643501</v>
      </c>
      <c r="AS134" s="6">
        <v>33.279120702596003</v>
      </c>
      <c r="AT134" s="6">
        <v>0.57248062015503798</v>
      </c>
      <c r="AU134" s="6">
        <v>0.82475823732251496</v>
      </c>
      <c r="AV134" s="10">
        <v>0.47215810718036999</v>
      </c>
      <c r="AW134" s="10">
        <v>5.3490565186015004</v>
      </c>
      <c r="AX134" s="10">
        <v>17.948591229479501</v>
      </c>
      <c r="AY134" s="11">
        <v>195</v>
      </c>
      <c r="AZ134" s="10">
        <v>15.29651183665001</v>
      </c>
      <c r="BA134" s="6">
        <v>4.8612925077631699</v>
      </c>
      <c r="BB134" s="10">
        <v>48.612925077631701</v>
      </c>
      <c r="BD134" s="8">
        <f t="shared" si="25"/>
        <v>10384.5</v>
      </c>
      <c r="BE134" s="8">
        <f t="shared" si="26"/>
        <v>1869.4146065775299</v>
      </c>
      <c r="BF134" s="8">
        <f t="shared" si="27"/>
        <v>5747.3654777480142</v>
      </c>
      <c r="BG134" s="8">
        <f t="shared" si="28"/>
        <v>70.823716077055494</v>
      </c>
      <c r="BH134" s="8">
        <f t="shared" si="29"/>
        <v>802.35847779022504</v>
      </c>
      <c r="BI134" s="8">
        <f t="shared" si="30"/>
        <v>32.670164302703547</v>
      </c>
      <c r="BJ134" s="8">
        <f t="shared" si="31"/>
        <v>29250</v>
      </c>
      <c r="BK134" s="8">
        <f t="shared" si="32"/>
        <v>2294.4767754975014</v>
      </c>
      <c r="BL134" s="8">
        <f t="shared" si="33"/>
        <v>7291.9387616447548</v>
      </c>
    </row>
    <row r="135" spans="1:64" x14ac:dyDescent="0.2">
      <c r="A135">
        <v>103</v>
      </c>
      <c r="B135" t="s">
        <v>51</v>
      </c>
      <c r="C135" t="s">
        <v>414</v>
      </c>
      <c r="D135" t="s">
        <v>151</v>
      </c>
      <c r="E135" t="s">
        <v>415</v>
      </c>
      <c r="F135" t="s">
        <v>416</v>
      </c>
      <c r="G135" t="s">
        <v>422</v>
      </c>
      <c r="H135" t="s">
        <v>422</v>
      </c>
      <c r="I135" t="s">
        <v>418</v>
      </c>
      <c r="J135" t="s">
        <v>58</v>
      </c>
      <c r="K135" t="s">
        <v>69</v>
      </c>
      <c r="L135" t="s">
        <v>69</v>
      </c>
      <c r="M135" t="s">
        <v>70</v>
      </c>
      <c r="N135" t="s">
        <v>71</v>
      </c>
      <c r="O135" t="s">
        <v>63</v>
      </c>
      <c r="P135">
        <v>2017</v>
      </c>
      <c r="Q135">
        <v>25</v>
      </c>
      <c r="R135">
        <v>-2.8295431999999998</v>
      </c>
      <c r="S135">
        <v>122.1551372</v>
      </c>
      <c r="T135">
        <v>30</v>
      </c>
      <c r="U135" s="12">
        <v>350</v>
      </c>
      <c r="V135" s="5">
        <v>0.35019230769230703</v>
      </c>
      <c r="W135" s="5">
        <v>0.65948483401478297</v>
      </c>
      <c r="X135" s="5">
        <v>1.82</v>
      </c>
      <c r="Y135" s="5">
        <v>0.4</v>
      </c>
      <c r="Z135" s="6">
        <v>0.92215667308249005</v>
      </c>
      <c r="AA135" s="6">
        <v>55.194051448676397</v>
      </c>
      <c r="AB135" s="6">
        <v>33.339561645296698</v>
      </c>
      <c r="AC135" s="6">
        <v>0.217801095351357</v>
      </c>
      <c r="AD135" s="6">
        <v>0.19241553762465999</v>
      </c>
      <c r="AE135" s="6">
        <v>15.0384806545343</v>
      </c>
      <c r="AF135" s="6">
        <v>12.876776997844001</v>
      </c>
      <c r="AG135" s="6">
        <v>5.1712328767123301</v>
      </c>
      <c r="AH135" s="6">
        <v>0.12999999999999901</v>
      </c>
      <c r="AI135" s="10">
        <v>69.23</v>
      </c>
      <c r="AJ135" s="6">
        <f t="shared" si="23"/>
        <v>35.5579310930773</v>
      </c>
      <c r="AK135" s="6">
        <f t="shared" si="24"/>
        <v>30.386698216364969</v>
      </c>
      <c r="AL135" s="10">
        <v>33.672068906922703</v>
      </c>
      <c r="AM135" s="7">
        <v>2457044.79</v>
      </c>
      <c r="AN135" s="9">
        <v>53</v>
      </c>
      <c r="AO135" s="6">
        <v>158.24250000000001</v>
      </c>
      <c r="AP135" s="6">
        <v>135.24918160399201</v>
      </c>
      <c r="AQ135" s="6">
        <v>189.9325</v>
      </c>
      <c r="AR135" s="6">
        <v>169.57803716717001</v>
      </c>
      <c r="AS135" s="6">
        <v>31.362186716170701</v>
      </c>
      <c r="AT135" s="6">
        <v>0.57248062015503798</v>
      </c>
      <c r="AU135" s="6">
        <v>0.82475823732251496</v>
      </c>
      <c r="AV135" s="10">
        <v>0.47215810718036999</v>
      </c>
      <c r="AW135" s="10">
        <v>5.3491796936427898</v>
      </c>
      <c r="AX135" s="10">
        <v>17.944518328206701</v>
      </c>
      <c r="AY135" s="11">
        <v>455</v>
      </c>
      <c r="AZ135" s="10">
        <v>13.996538460862752</v>
      </c>
      <c r="BA135" s="6">
        <v>13.0854417183387</v>
      </c>
      <c r="BB135" s="10">
        <v>130.854417183387</v>
      </c>
      <c r="BD135" s="8">
        <f t="shared" si="25"/>
        <v>24230.5</v>
      </c>
      <c r="BE135" s="8">
        <f t="shared" si="26"/>
        <v>4506.8719492454002</v>
      </c>
      <c r="BF135" s="8">
        <f t="shared" si="27"/>
        <v>13595.155624272262</v>
      </c>
      <c r="BG135" s="8">
        <f t="shared" si="28"/>
        <v>165.25533751312949</v>
      </c>
      <c r="BH135" s="8">
        <f t="shared" si="29"/>
        <v>1872.2128927749764</v>
      </c>
      <c r="BI135" s="8">
        <f t="shared" si="30"/>
        <v>76.230383372974956</v>
      </c>
      <c r="BJ135" s="8">
        <f t="shared" si="31"/>
        <v>159250</v>
      </c>
      <c r="BK135" s="8">
        <f t="shared" si="32"/>
        <v>4898.7884613019633</v>
      </c>
      <c r="BL135" s="8">
        <f t="shared" si="33"/>
        <v>45799.046014185449</v>
      </c>
    </row>
    <row r="136" spans="1:64" x14ac:dyDescent="0.2">
      <c r="A136">
        <v>38</v>
      </c>
      <c r="B136" t="s">
        <v>51</v>
      </c>
      <c r="C136" t="s">
        <v>423</v>
      </c>
      <c r="D136" t="s">
        <v>75</v>
      </c>
      <c r="E136" t="s">
        <v>424</v>
      </c>
      <c r="F136" t="s">
        <v>425</v>
      </c>
      <c r="G136" t="s">
        <v>426</v>
      </c>
      <c r="H136" t="s">
        <v>426</v>
      </c>
      <c r="I136" t="s">
        <v>427</v>
      </c>
      <c r="J136" t="s">
        <v>58</v>
      </c>
      <c r="K136" t="s">
        <v>128</v>
      </c>
      <c r="L136" t="s">
        <v>60</v>
      </c>
      <c r="M136" t="s">
        <v>70</v>
      </c>
      <c r="N136" t="s">
        <v>71</v>
      </c>
      <c r="O136" t="s">
        <v>63</v>
      </c>
      <c r="P136">
        <v>2022</v>
      </c>
      <c r="Q136">
        <v>25</v>
      </c>
      <c r="R136">
        <v>0.94269809999999998</v>
      </c>
      <c r="S136">
        <v>122.9415754</v>
      </c>
      <c r="T136">
        <v>25</v>
      </c>
      <c r="U136" s="12">
        <v>50</v>
      </c>
      <c r="V136" s="5">
        <v>0.359807692307692</v>
      </c>
      <c r="W136" s="5">
        <v>0.59</v>
      </c>
      <c r="X136" s="5">
        <v>0.3</v>
      </c>
      <c r="Y136" s="5">
        <v>0.4</v>
      </c>
      <c r="Z136" s="6">
        <v>0.89751147161273903</v>
      </c>
      <c r="AA136" s="6">
        <v>50</v>
      </c>
      <c r="AB136" s="6">
        <v>29.492493957368598</v>
      </c>
      <c r="AC136" s="6">
        <v>0.217801095351357</v>
      </c>
      <c r="AD136" s="6">
        <v>0.182187965776172</v>
      </c>
      <c r="AE136" s="6">
        <v>15.0384806545343</v>
      </c>
      <c r="AF136" s="6">
        <v>12.197750399584301</v>
      </c>
      <c r="AG136" s="6">
        <v>5.1712328767123301</v>
      </c>
      <c r="AH136" s="6">
        <v>0.12999999999999901</v>
      </c>
      <c r="AI136" s="10">
        <v>67.39</v>
      </c>
      <c r="AJ136" s="6">
        <f t="shared" si="23"/>
        <v>37.570454256803501</v>
      </c>
      <c r="AK136" s="6">
        <f t="shared" si="24"/>
        <v>32.39922138009117</v>
      </c>
      <c r="AL136" s="10">
        <v>29.8195457431965</v>
      </c>
      <c r="AM136" s="7">
        <v>2459711.29</v>
      </c>
      <c r="AN136" s="9">
        <v>53</v>
      </c>
      <c r="AO136" s="6">
        <v>158.24250000000001</v>
      </c>
      <c r="AP136" s="6">
        <v>143.22176289151699</v>
      </c>
      <c r="AQ136" s="6">
        <v>189.9325</v>
      </c>
      <c r="AR136" s="6">
        <v>178.49423154295701</v>
      </c>
      <c r="AS136" s="6">
        <v>40.3889292345537</v>
      </c>
      <c r="AT136" s="6">
        <v>0.52</v>
      </c>
      <c r="AU136" s="6">
        <v>1.34796642524156</v>
      </c>
      <c r="AV136" s="10">
        <v>0.70094254112561505</v>
      </c>
      <c r="AW136" s="10">
        <v>1.0855633611584601</v>
      </c>
      <c r="AX136" s="10">
        <v>6.1954468254598902</v>
      </c>
      <c r="AY136" s="11">
        <v>65</v>
      </c>
      <c r="AZ136" s="10">
        <v>14.689041011808351</v>
      </c>
      <c r="BA136" s="6">
        <v>1.51306056086598</v>
      </c>
      <c r="BB136" s="10">
        <v>15.130605608659801</v>
      </c>
      <c r="BD136" s="8">
        <f t="shared" si="25"/>
        <v>3369.5</v>
      </c>
      <c r="BE136" s="8">
        <f t="shared" si="26"/>
        <v>609.88751997921509</v>
      </c>
      <c r="BF136" s="8">
        <f t="shared" si="27"/>
        <v>1749.5389309954414</v>
      </c>
      <c r="BG136" s="8">
        <f t="shared" si="28"/>
        <v>35.04712705628075</v>
      </c>
      <c r="BH136" s="8">
        <f t="shared" si="29"/>
        <v>54.278168057923004</v>
      </c>
      <c r="BI136" s="8">
        <f t="shared" si="30"/>
        <v>10.89005476756785</v>
      </c>
      <c r="BJ136" s="8">
        <f t="shared" si="31"/>
        <v>3250</v>
      </c>
      <c r="BK136" s="8">
        <f t="shared" si="32"/>
        <v>734.45205059041757</v>
      </c>
      <c r="BL136" s="8">
        <f t="shared" si="33"/>
        <v>756.53028043299003</v>
      </c>
    </row>
    <row r="137" spans="1:64" x14ac:dyDescent="0.2">
      <c r="A137">
        <v>19</v>
      </c>
      <c r="B137" t="s">
        <v>51</v>
      </c>
      <c r="C137" t="s">
        <v>423</v>
      </c>
      <c r="D137" t="s">
        <v>75</v>
      </c>
      <c r="E137" t="s">
        <v>424</v>
      </c>
      <c r="F137" t="s">
        <v>425</v>
      </c>
      <c r="G137" t="s">
        <v>428</v>
      </c>
      <c r="H137" t="s">
        <v>428</v>
      </c>
      <c r="I137" t="s">
        <v>427</v>
      </c>
      <c r="J137" t="s">
        <v>58</v>
      </c>
      <c r="K137" t="s">
        <v>128</v>
      </c>
      <c r="L137" t="s">
        <v>60</v>
      </c>
      <c r="M137" t="s">
        <v>70</v>
      </c>
      <c r="N137" t="s">
        <v>71</v>
      </c>
      <c r="O137" t="s">
        <v>63</v>
      </c>
      <c r="P137">
        <v>2022</v>
      </c>
      <c r="Q137">
        <v>25</v>
      </c>
      <c r="R137">
        <v>0.94269809999999998</v>
      </c>
      <c r="S137">
        <v>122.9415754</v>
      </c>
      <c r="T137">
        <v>25</v>
      </c>
      <c r="U137" s="12">
        <v>50</v>
      </c>
      <c r="V137" s="5">
        <v>0.359807692307692</v>
      </c>
      <c r="W137" s="5">
        <v>0.59</v>
      </c>
      <c r="X137" s="5">
        <v>0.3</v>
      </c>
      <c r="Y137" s="5">
        <v>0.3</v>
      </c>
      <c r="Z137" s="6">
        <v>0.89751147161273903</v>
      </c>
      <c r="AA137" s="6">
        <v>50</v>
      </c>
      <c r="AB137" s="6">
        <v>29.492493957368598</v>
      </c>
      <c r="AC137" s="6">
        <v>0.217801095351357</v>
      </c>
      <c r="AD137" s="6">
        <v>0.182187965776172</v>
      </c>
      <c r="AE137" s="6">
        <v>15.0384806545343</v>
      </c>
      <c r="AF137" s="6">
        <v>12.197750399584301</v>
      </c>
      <c r="AG137" s="6">
        <v>5.1712328767123301</v>
      </c>
      <c r="AH137" s="6">
        <v>0.12999999999999901</v>
      </c>
      <c r="AI137" s="10">
        <v>67.39</v>
      </c>
      <c r="AJ137" s="6">
        <f t="shared" si="23"/>
        <v>37.570454256803501</v>
      </c>
      <c r="AK137" s="6">
        <f t="shared" si="24"/>
        <v>32.39922138009117</v>
      </c>
      <c r="AL137" s="10">
        <v>29.8195457431965</v>
      </c>
      <c r="AM137" s="7">
        <v>2459711.29</v>
      </c>
      <c r="AN137" s="9">
        <v>53</v>
      </c>
      <c r="AO137" s="6">
        <v>158.24250000000001</v>
      </c>
      <c r="AP137" s="6">
        <v>143.22176289151699</v>
      </c>
      <c r="AQ137" s="6">
        <v>189.9325</v>
      </c>
      <c r="AR137" s="6">
        <v>178.49423154295701</v>
      </c>
      <c r="AS137" s="6">
        <v>40.3889292345537</v>
      </c>
      <c r="AT137" s="6">
        <v>0.52</v>
      </c>
      <c r="AU137" s="6">
        <v>1.34796642524156</v>
      </c>
      <c r="AV137" s="10">
        <v>0.70094254112561505</v>
      </c>
      <c r="AW137" s="10">
        <v>1.0855633611584601</v>
      </c>
      <c r="AX137" s="10">
        <v>6.1954468254598902</v>
      </c>
      <c r="AY137" s="11">
        <v>65</v>
      </c>
      <c r="AZ137" s="10">
        <v>14.689041011808351</v>
      </c>
      <c r="BA137" s="6">
        <v>1.51306056086598</v>
      </c>
      <c r="BB137" s="10">
        <v>15.130605608659801</v>
      </c>
      <c r="BD137" s="8">
        <f t="shared" si="25"/>
        <v>3369.5</v>
      </c>
      <c r="BE137" s="8">
        <f t="shared" si="26"/>
        <v>609.88751997921509</v>
      </c>
      <c r="BF137" s="8">
        <f t="shared" si="27"/>
        <v>1749.5389309954414</v>
      </c>
      <c r="BG137" s="8">
        <f t="shared" si="28"/>
        <v>35.04712705628075</v>
      </c>
      <c r="BH137" s="8">
        <f t="shared" si="29"/>
        <v>54.278168057923004</v>
      </c>
      <c r="BI137" s="8">
        <f t="shared" si="30"/>
        <v>10.89005476756785</v>
      </c>
      <c r="BJ137" s="8">
        <f t="shared" si="31"/>
        <v>3250</v>
      </c>
      <c r="BK137" s="8">
        <f t="shared" si="32"/>
        <v>734.45205059041757</v>
      </c>
      <c r="BL137" s="8">
        <f t="shared" si="33"/>
        <v>756.53028043299003</v>
      </c>
    </row>
    <row r="138" spans="1:64" x14ac:dyDescent="0.2">
      <c r="A138">
        <v>113</v>
      </c>
      <c r="B138" t="s">
        <v>51</v>
      </c>
      <c r="C138" t="s">
        <v>74</v>
      </c>
      <c r="D138" t="s">
        <v>75</v>
      </c>
      <c r="E138" t="s">
        <v>429</v>
      </c>
      <c r="F138" t="s">
        <v>430</v>
      </c>
      <c r="G138" t="s">
        <v>431</v>
      </c>
      <c r="H138" t="s">
        <v>431</v>
      </c>
      <c r="I138" t="s">
        <v>432</v>
      </c>
      <c r="J138" t="s">
        <v>58</v>
      </c>
      <c r="K138" t="s">
        <v>128</v>
      </c>
      <c r="L138" t="s">
        <v>60</v>
      </c>
      <c r="M138" t="s">
        <v>70</v>
      </c>
      <c r="N138" t="s">
        <v>71</v>
      </c>
      <c r="O138" t="s">
        <v>63</v>
      </c>
      <c r="P138">
        <v>2021</v>
      </c>
      <c r="Q138">
        <v>24</v>
      </c>
      <c r="R138">
        <v>1.3743310799999999</v>
      </c>
      <c r="S138">
        <v>125.08545460000001</v>
      </c>
      <c r="T138">
        <v>25</v>
      </c>
      <c r="U138" s="12">
        <v>50</v>
      </c>
      <c r="V138" s="5">
        <v>0.35788461538461502</v>
      </c>
      <c r="W138" s="5">
        <v>0.65948483401478297</v>
      </c>
      <c r="X138" s="5">
        <v>0.49</v>
      </c>
      <c r="Y138" s="5">
        <v>0.4</v>
      </c>
      <c r="Z138" s="6">
        <v>0.90233455646330596</v>
      </c>
      <c r="AA138" s="6">
        <v>55.404343670165701</v>
      </c>
      <c r="AB138" s="6">
        <v>32.763768137249897</v>
      </c>
      <c r="AC138" s="6">
        <v>0.217801095351357</v>
      </c>
      <c r="AD138" s="6">
        <v>0.184167179564244</v>
      </c>
      <c r="AE138" s="6">
        <v>15.0384806545343</v>
      </c>
      <c r="AF138" s="6">
        <v>12.329189176962499</v>
      </c>
      <c r="AG138" s="6">
        <v>5.1712328767123301</v>
      </c>
      <c r="AH138" s="6">
        <v>0.12999999999999901</v>
      </c>
      <c r="AI138" s="10">
        <v>67.39</v>
      </c>
      <c r="AJ138" s="6">
        <f t="shared" si="23"/>
        <v>34.298112624127903</v>
      </c>
      <c r="AK138" s="6">
        <f t="shared" si="24"/>
        <v>29.126879747415572</v>
      </c>
      <c r="AL138" s="10">
        <v>33.091887375872098</v>
      </c>
      <c r="AM138" s="7">
        <v>3066091.01</v>
      </c>
      <c r="AN138" s="9">
        <v>53</v>
      </c>
      <c r="AO138" s="6">
        <v>158.24250000000001</v>
      </c>
      <c r="AP138" s="6">
        <v>138.85779693946699</v>
      </c>
      <c r="AQ138" s="6">
        <v>189.9325</v>
      </c>
      <c r="AR138" s="6">
        <v>173.941542973255</v>
      </c>
      <c r="AS138" s="6">
        <v>33.693993575208403</v>
      </c>
      <c r="AT138" s="6">
        <v>0.52</v>
      </c>
      <c r="AU138" s="6">
        <v>1.77601496126393</v>
      </c>
      <c r="AV138" s="10">
        <v>0.92352777985724699</v>
      </c>
      <c r="AW138" s="10">
        <v>1.08694099178514</v>
      </c>
      <c r="AX138" s="10">
        <v>5.9971968973057699</v>
      </c>
      <c r="AY138" s="11">
        <v>65</v>
      </c>
      <c r="AZ138" s="10">
        <v>18.221417546124609</v>
      </c>
      <c r="BA138" s="6">
        <v>1.6570638289033199</v>
      </c>
      <c r="BB138" s="10">
        <v>16.570638289033202</v>
      </c>
      <c r="BD138" s="8">
        <f t="shared" si="25"/>
        <v>3369.5</v>
      </c>
      <c r="BE138" s="8">
        <f t="shared" si="26"/>
        <v>616.459458848125</v>
      </c>
      <c r="BF138" s="8">
        <f t="shared" si="27"/>
        <v>1913.1560126292216</v>
      </c>
      <c r="BG138" s="8">
        <f t="shared" si="28"/>
        <v>46.17638899286235</v>
      </c>
      <c r="BH138" s="8">
        <f t="shared" si="29"/>
        <v>54.347049589257004</v>
      </c>
      <c r="BI138" s="8">
        <f t="shared" si="30"/>
        <v>10.89005476756785</v>
      </c>
      <c r="BJ138" s="8">
        <f t="shared" si="31"/>
        <v>3250</v>
      </c>
      <c r="BK138" s="8">
        <f t="shared" si="32"/>
        <v>911.0708773062305</v>
      </c>
      <c r="BL138" s="8">
        <f t="shared" si="33"/>
        <v>828.5319144516601</v>
      </c>
    </row>
    <row r="139" spans="1:64" x14ac:dyDescent="0.2">
      <c r="A139">
        <v>157</v>
      </c>
      <c r="B139" t="s">
        <v>51</v>
      </c>
      <c r="C139" t="s">
        <v>74</v>
      </c>
      <c r="D139" t="s">
        <v>75</v>
      </c>
      <c r="E139" t="s">
        <v>429</v>
      </c>
      <c r="F139" t="s">
        <v>430</v>
      </c>
      <c r="G139" t="s">
        <v>433</v>
      </c>
      <c r="H139" t="s">
        <v>433</v>
      </c>
      <c r="I139" t="s">
        <v>432</v>
      </c>
      <c r="J139" t="s">
        <v>58</v>
      </c>
      <c r="K139" t="s">
        <v>128</v>
      </c>
      <c r="L139" t="s">
        <v>60</v>
      </c>
      <c r="M139" t="s">
        <v>70</v>
      </c>
      <c r="N139" t="s">
        <v>71</v>
      </c>
      <c r="O139" t="s">
        <v>63</v>
      </c>
      <c r="P139">
        <v>2021</v>
      </c>
      <c r="Q139">
        <v>24</v>
      </c>
      <c r="R139">
        <v>1.3743310799999999</v>
      </c>
      <c r="S139">
        <v>125.08545460000001</v>
      </c>
      <c r="T139">
        <v>25</v>
      </c>
      <c r="U139" s="12">
        <v>50</v>
      </c>
      <c r="V139" s="5">
        <v>0.35788461538461502</v>
      </c>
      <c r="W139" s="5">
        <v>0.65948483401478297</v>
      </c>
      <c r="X139" s="5">
        <v>0.49</v>
      </c>
      <c r="Y139" s="5">
        <v>0.4</v>
      </c>
      <c r="Z139" s="6">
        <v>0.90233455646330596</v>
      </c>
      <c r="AA139" s="6">
        <v>55.404343670165701</v>
      </c>
      <c r="AB139" s="6">
        <v>32.763768137249897</v>
      </c>
      <c r="AC139" s="6">
        <v>0.217801095351357</v>
      </c>
      <c r="AD139" s="6">
        <v>0.184167179564244</v>
      </c>
      <c r="AE139" s="6">
        <v>15.0384806545343</v>
      </c>
      <c r="AF139" s="6">
        <v>12.329189176962499</v>
      </c>
      <c r="AG139" s="6">
        <v>5.1712328767123301</v>
      </c>
      <c r="AH139" s="6">
        <v>0.12999999999999901</v>
      </c>
      <c r="AI139" s="10">
        <v>67.39</v>
      </c>
      <c r="AJ139" s="6">
        <f t="shared" si="23"/>
        <v>34.298112624127903</v>
      </c>
      <c r="AK139" s="6">
        <f t="shared" si="24"/>
        <v>29.126879747415572</v>
      </c>
      <c r="AL139" s="10">
        <v>33.091887375872098</v>
      </c>
      <c r="AM139" s="7">
        <v>3066091.01</v>
      </c>
      <c r="AN139" s="9">
        <v>53</v>
      </c>
      <c r="AO139" s="6">
        <v>158.24250000000001</v>
      </c>
      <c r="AP139" s="6">
        <v>138.85779693946699</v>
      </c>
      <c r="AQ139" s="6">
        <v>189.9325</v>
      </c>
      <c r="AR139" s="6">
        <v>173.941542973255</v>
      </c>
      <c r="AS139" s="6">
        <v>33.693993575208403</v>
      </c>
      <c r="AT139" s="6">
        <v>0.52</v>
      </c>
      <c r="AU139" s="6">
        <v>1.77601496126393</v>
      </c>
      <c r="AV139" s="10">
        <v>0.92352777985724699</v>
      </c>
      <c r="AW139" s="10">
        <v>1.08694099178514</v>
      </c>
      <c r="AX139" s="10">
        <v>5.9971968973057699</v>
      </c>
      <c r="AY139" s="11">
        <v>65</v>
      </c>
      <c r="AZ139" s="10">
        <v>18.221417546124609</v>
      </c>
      <c r="BA139" s="6">
        <v>1.6570638289033199</v>
      </c>
      <c r="BB139" s="10">
        <v>16.570638289033202</v>
      </c>
      <c r="BD139" s="8">
        <f t="shared" si="25"/>
        <v>3369.5</v>
      </c>
      <c r="BE139" s="8">
        <f t="shared" si="26"/>
        <v>616.459458848125</v>
      </c>
      <c r="BF139" s="8">
        <f t="shared" si="27"/>
        <v>1913.1560126292216</v>
      </c>
      <c r="BG139" s="8">
        <f t="shared" si="28"/>
        <v>46.17638899286235</v>
      </c>
      <c r="BH139" s="8">
        <f t="shared" si="29"/>
        <v>54.347049589257004</v>
      </c>
      <c r="BI139" s="8">
        <f t="shared" si="30"/>
        <v>10.89005476756785</v>
      </c>
      <c r="BJ139" s="8">
        <f t="shared" si="31"/>
        <v>3250</v>
      </c>
      <c r="BK139" s="8">
        <f t="shared" si="32"/>
        <v>911.0708773062305</v>
      </c>
      <c r="BL139" s="8">
        <f t="shared" si="33"/>
        <v>828.5319144516601</v>
      </c>
    </row>
    <row r="140" spans="1:64" x14ac:dyDescent="0.2">
      <c r="A140">
        <v>145</v>
      </c>
      <c r="B140" t="s">
        <v>51</v>
      </c>
      <c r="C140" t="s">
        <v>103</v>
      </c>
      <c r="D140" t="s">
        <v>88</v>
      </c>
      <c r="E140" t="s">
        <v>176</v>
      </c>
      <c r="F140" t="s">
        <v>435</v>
      </c>
      <c r="G140" t="s">
        <v>436</v>
      </c>
      <c r="H140" t="s">
        <v>436</v>
      </c>
      <c r="I140" t="s">
        <v>437</v>
      </c>
      <c r="J140" t="s">
        <v>58</v>
      </c>
      <c r="K140" t="s">
        <v>128</v>
      </c>
      <c r="L140" t="s">
        <v>178</v>
      </c>
      <c r="M140" t="s">
        <v>70</v>
      </c>
      <c r="N140" t="s">
        <v>80</v>
      </c>
      <c r="O140" t="s">
        <v>63</v>
      </c>
      <c r="P140">
        <v>2016</v>
      </c>
      <c r="Q140">
        <v>24</v>
      </c>
      <c r="R140">
        <v>-2.1562529000000001</v>
      </c>
      <c r="S140">
        <v>103.7552716</v>
      </c>
      <c r="T140">
        <v>35</v>
      </c>
      <c r="U140" s="12">
        <v>150</v>
      </c>
      <c r="V140" s="5">
        <v>0.33735294117647002</v>
      </c>
      <c r="W140" s="5">
        <v>0.58669322733791496</v>
      </c>
      <c r="X140" s="5">
        <v>1.44</v>
      </c>
      <c r="Y140" s="5">
        <v>0.35</v>
      </c>
      <c r="Z140" s="6">
        <v>0.98612334281243796</v>
      </c>
      <c r="AA140" s="6">
        <v>55.194051448676397</v>
      </c>
      <c r="AB140" s="6">
        <v>34.587891556545799</v>
      </c>
      <c r="AC140" s="6">
        <v>0.217801095351357</v>
      </c>
      <c r="AD140" s="6">
        <v>0.21568177639349601</v>
      </c>
      <c r="AE140" s="6">
        <v>15.0384806545343</v>
      </c>
      <c r="AF140" s="6">
        <v>14.293642164334001</v>
      </c>
      <c r="AG140" s="6">
        <v>5.1712328767123301</v>
      </c>
      <c r="AH140" s="6">
        <v>0.12999999999999901</v>
      </c>
      <c r="AI140" s="10">
        <f>58*0.85</f>
        <v>49.3</v>
      </c>
      <c r="AJ140" s="6">
        <f t="shared" si="23"/>
        <v>14.364504369588296</v>
      </c>
      <c r="AK140" s="6">
        <f t="shared" si="24"/>
        <v>9.1932714928759651</v>
      </c>
      <c r="AL140" s="10">
        <v>34.935495630411701</v>
      </c>
      <c r="AM140" s="7">
        <v>1025298.767</v>
      </c>
      <c r="AN140" s="9">
        <v>53</v>
      </c>
      <c r="AO140" s="6">
        <v>158.24250000000001</v>
      </c>
      <c r="AP140" s="6">
        <v>125.292093502279</v>
      </c>
      <c r="AQ140" s="6">
        <v>189.9325</v>
      </c>
      <c r="AR140" s="6">
        <v>157.37536052120799</v>
      </c>
      <c r="AS140" s="6">
        <v>25.995950093428299</v>
      </c>
      <c r="AT140" s="6">
        <v>0.57248062015503798</v>
      </c>
      <c r="AU140" s="6">
        <v>1.27162121917002</v>
      </c>
      <c r="AV140" s="10">
        <v>0.727978504152762</v>
      </c>
      <c r="AW140" s="10">
        <v>10.667825443883199</v>
      </c>
      <c r="AX140" s="10">
        <v>32.401275991008397</v>
      </c>
      <c r="AY140" s="11">
        <v>195</v>
      </c>
      <c r="AZ140" s="10">
        <v>21.700271541741206</v>
      </c>
      <c r="BA140" s="6">
        <v>5.9738073220748298</v>
      </c>
      <c r="BB140" s="10">
        <v>59.738073220748298</v>
      </c>
      <c r="BD140" s="8">
        <f t="shared" si="25"/>
        <v>7395</v>
      </c>
      <c r="BE140" s="8">
        <f t="shared" si="26"/>
        <v>2144.0463246500999</v>
      </c>
      <c r="BF140" s="8">
        <f t="shared" si="27"/>
        <v>6016.0092760686048</v>
      </c>
      <c r="BG140" s="8">
        <f t="shared" si="28"/>
        <v>109.1967756229143</v>
      </c>
      <c r="BH140" s="8">
        <f t="shared" si="29"/>
        <v>1600.17381658248</v>
      </c>
      <c r="BI140" s="8">
        <f t="shared" si="30"/>
        <v>32.670164302703547</v>
      </c>
      <c r="BJ140" s="8">
        <f t="shared" si="31"/>
        <v>29250</v>
      </c>
      <c r="BK140" s="8">
        <f t="shared" si="32"/>
        <v>3255.040731261181</v>
      </c>
      <c r="BL140" s="8">
        <f t="shared" si="33"/>
        <v>8960.7109831122452</v>
      </c>
    </row>
    <row r="141" spans="1:64" x14ac:dyDescent="0.2">
      <c r="A141">
        <v>182</v>
      </c>
      <c r="B141" t="s">
        <v>51</v>
      </c>
      <c r="C141" t="s">
        <v>103</v>
      </c>
      <c r="D141" t="s">
        <v>88</v>
      </c>
      <c r="E141" t="s">
        <v>176</v>
      </c>
      <c r="F141" t="s">
        <v>435</v>
      </c>
      <c r="G141" t="s">
        <v>438</v>
      </c>
      <c r="H141" t="s">
        <v>438</v>
      </c>
      <c r="I141" t="s">
        <v>437</v>
      </c>
      <c r="J141" t="s">
        <v>58</v>
      </c>
      <c r="K141" t="s">
        <v>128</v>
      </c>
      <c r="L141" t="s">
        <v>178</v>
      </c>
      <c r="M141" t="s">
        <v>70</v>
      </c>
      <c r="N141" t="s">
        <v>80</v>
      </c>
      <c r="O141" t="s">
        <v>63</v>
      </c>
      <c r="P141">
        <v>2016</v>
      </c>
      <c r="Q141">
        <v>24</v>
      </c>
      <c r="R141">
        <v>-2.1562529000000001</v>
      </c>
      <c r="S141">
        <v>103.7552716</v>
      </c>
      <c r="T141">
        <v>35</v>
      </c>
      <c r="U141" s="12">
        <v>150</v>
      </c>
      <c r="V141" s="5">
        <v>0.33735294117647002</v>
      </c>
      <c r="W141" s="5">
        <v>0.58669322733791496</v>
      </c>
      <c r="X141" s="5">
        <v>1.44</v>
      </c>
      <c r="Y141" s="5">
        <v>0.35</v>
      </c>
      <c r="Z141" s="6">
        <v>0.98612334281243796</v>
      </c>
      <c r="AA141" s="6">
        <v>55.194051448676397</v>
      </c>
      <c r="AB141" s="6">
        <v>34.587891556545799</v>
      </c>
      <c r="AC141" s="6">
        <v>0.217801095351357</v>
      </c>
      <c r="AD141" s="6">
        <v>0.21568177639349601</v>
      </c>
      <c r="AE141" s="6">
        <v>15.0384806545343</v>
      </c>
      <c r="AF141" s="6">
        <v>14.293642164334001</v>
      </c>
      <c r="AG141" s="6">
        <v>5.1712328767123301</v>
      </c>
      <c r="AH141" s="6">
        <v>0.12999999999999901</v>
      </c>
      <c r="AI141" s="10">
        <f>58*0.85</f>
        <v>49.3</v>
      </c>
      <c r="AJ141" s="6">
        <f t="shared" si="23"/>
        <v>14.364504369588296</v>
      </c>
      <c r="AK141" s="6">
        <f t="shared" si="24"/>
        <v>9.1932714928759651</v>
      </c>
      <c r="AL141" s="10">
        <v>34.935495630411701</v>
      </c>
      <c r="AM141" s="7">
        <v>1025298.767</v>
      </c>
      <c r="AN141" s="9">
        <v>53</v>
      </c>
      <c r="AO141" s="6">
        <v>158.24250000000001</v>
      </c>
      <c r="AP141" s="6">
        <v>125.292093502279</v>
      </c>
      <c r="AQ141" s="6">
        <v>189.9325</v>
      </c>
      <c r="AR141" s="6">
        <v>157.37536052120799</v>
      </c>
      <c r="AS141" s="6">
        <v>25.995950093428299</v>
      </c>
      <c r="AT141" s="6">
        <v>0.57248062015503798</v>
      </c>
      <c r="AU141" s="6">
        <v>1.27162121917002</v>
      </c>
      <c r="AV141" s="10">
        <v>0.727978504152762</v>
      </c>
      <c r="AW141" s="10">
        <v>10.667825443883199</v>
      </c>
      <c r="AX141" s="10">
        <v>32.401275991008397</v>
      </c>
      <c r="AY141" s="11">
        <v>195</v>
      </c>
      <c r="AZ141" s="10">
        <v>21.700271541741206</v>
      </c>
      <c r="BA141" s="6">
        <v>5.9738073220748298</v>
      </c>
      <c r="BB141" s="10">
        <v>59.738073220748298</v>
      </c>
      <c r="BD141" s="8">
        <f t="shared" si="25"/>
        <v>7395</v>
      </c>
      <c r="BE141" s="8">
        <f t="shared" si="26"/>
        <v>2144.0463246500999</v>
      </c>
      <c r="BF141" s="8">
        <f t="shared" si="27"/>
        <v>6016.0092760686048</v>
      </c>
      <c r="BG141" s="8">
        <f t="shared" si="28"/>
        <v>109.1967756229143</v>
      </c>
      <c r="BH141" s="8">
        <f t="shared" si="29"/>
        <v>1600.17381658248</v>
      </c>
      <c r="BI141" s="8">
        <f t="shared" si="30"/>
        <v>32.670164302703547</v>
      </c>
      <c r="BJ141" s="8">
        <f t="shared" si="31"/>
        <v>29250</v>
      </c>
      <c r="BK141" s="8">
        <f t="shared" si="32"/>
        <v>3255.040731261181</v>
      </c>
      <c r="BL141" s="8">
        <f t="shared" si="33"/>
        <v>8960.7109831122452</v>
      </c>
    </row>
    <row r="142" spans="1:64" x14ac:dyDescent="0.2">
      <c r="A142">
        <v>163</v>
      </c>
      <c r="B142" t="s">
        <v>51</v>
      </c>
      <c r="C142" t="s">
        <v>95</v>
      </c>
      <c r="D142" t="s">
        <v>96</v>
      </c>
      <c r="E142" t="s">
        <v>439</v>
      </c>
      <c r="F142" t="s">
        <v>440</v>
      </c>
      <c r="G142" t="s">
        <v>441</v>
      </c>
      <c r="H142" t="s">
        <v>441</v>
      </c>
      <c r="I142" t="s">
        <v>442</v>
      </c>
      <c r="J142" t="s">
        <v>101</v>
      </c>
      <c r="K142" t="s">
        <v>128</v>
      </c>
      <c r="L142" t="s">
        <v>60</v>
      </c>
      <c r="M142" t="s">
        <v>101</v>
      </c>
      <c r="N142" t="s">
        <v>71</v>
      </c>
      <c r="O142" t="s">
        <v>63</v>
      </c>
      <c r="P142">
        <v>2019</v>
      </c>
      <c r="Q142">
        <v>27</v>
      </c>
      <c r="R142">
        <v>-2.1634269100000001</v>
      </c>
      <c r="S142">
        <v>115.4408138</v>
      </c>
      <c r="T142">
        <v>30</v>
      </c>
      <c r="U142" s="12">
        <v>100</v>
      </c>
      <c r="V142" s="5">
        <v>0.35403846153846102</v>
      </c>
      <c r="W142" s="5">
        <v>0.78499450686047101</v>
      </c>
      <c r="X142" s="5">
        <v>-0.09</v>
      </c>
      <c r="Y142" s="5">
        <v>0.45</v>
      </c>
      <c r="Z142" s="6">
        <v>1.2405889382667701</v>
      </c>
      <c r="AA142" s="6">
        <v>55.194051448676397</v>
      </c>
      <c r="AB142" s="6">
        <v>43.296985647243297</v>
      </c>
      <c r="AC142" s="6">
        <v>0.217801095351357</v>
      </c>
      <c r="AD142" s="6">
        <v>0.25600088798588599</v>
      </c>
      <c r="AE142" s="6">
        <v>15.0384806545343</v>
      </c>
      <c r="AF142" s="6">
        <v>17.135112908936001</v>
      </c>
      <c r="AG142" s="6">
        <v>3.6039861151566099</v>
      </c>
      <c r="AH142" s="6">
        <v>3.4961424951266902</v>
      </c>
      <c r="AI142" s="10">
        <v>54.43</v>
      </c>
      <c r="AJ142" s="6">
        <f t="shared" si="23"/>
        <v>10.730603151438501</v>
      </c>
      <c r="AK142" s="6">
        <f t="shared" si="24"/>
        <v>7.1266170362818908</v>
      </c>
      <c r="AL142" s="10">
        <v>43.699396848561499</v>
      </c>
      <c r="AM142" s="7">
        <v>2203790</v>
      </c>
      <c r="AN142" s="9">
        <v>53</v>
      </c>
      <c r="AO142" s="6">
        <v>158.24250000000001</v>
      </c>
      <c r="AP142" s="6">
        <v>92.456379338553106</v>
      </c>
      <c r="AQ142" s="6">
        <v>189.9325</v>
      </c>
      <c r="AR142" s="6">
        <v>117.9740447617</v>
      </c>
      <c r="AS142" s="6">
        <v>7.8791717877287102</v>
      </c>
      <c r="AT142" s="6">
        <v>1.74</v>
      </c>
      <c r="AU142" s="6">
        <v>1.22209609387958</v>
      </c>
      <c r="AV142" s="10">
        <v>2.1264472033504802</v>
      </c>
      <c r="AW142" s="10">
        <v>8.7937624633410199</v>
      </c>
      <c r="AX142" s="10">
        <v>25.454579415527501</v>
      </c>
      <c r="AY142" s="11">
        <v>130</v>
      </c>
      <c r="AZ142" s="10">
        <v>44.969293287805662</v>
      </c>
      <c r="BA142" s="6">
        <v>10.7225276341224</v>
      </c>
      <c r="BB142" s="10">
        <v>107.225276341224</v>
      </c>
      <c r="BD142" s="8">
        <f t="shared" si="25"/>
        <v>5443</v>
      </c>
      <c r="BE142" s="8">
        <f t="shared" si="26"/>
        <v>1713.5112908936001</v>
      </c>
      <c r="BF142" s="8">
        <f t="shared" si="27"/>
        <v>4730.3382963718104</v>
      </c>
      <c r="BG142" s="8">
        <f t="shared" si="28"/>
        <v>212.64472033504802</v>
      </c>
      <c r="BH142" s="8">
        <f t="shared" si="29"/>
        <v>879.37624633410201</v>
      </c>
      <c r="BI142" s="8">
        <f t="shared" si="30"/>
        <v>21.780109535135701</v>
      </c>
      <c r="BJ142" s="8">
        <f t="shared" si="31"/>
        <v>13000</v>
      </c>
      <c r="BK142" s="8">
        <f t="shared" si="32"/>
        <v>4496.9293287805658</v>
      </c>
      <c r="BL142" s="8">
        <f t="shared" si="33"/>
        <v>10722.5276341224</v>
      </c>
    </row>
    <row r="143" spans="1:64" x14ac:dyDescent="0.2">
      <c r="A143">
        <v>67</v>
      </c>
      <c r="B143" t="s">
        <v>51</v>
      </c>
      <c r="C143" t="s">
        <v>95</v>
      </c>
      <c r="D143" t="s">
        <v>96</v>
      </c>
      <c r="E143" t="s">
        <v>439</v>
      </c>
      <c r="F143" t="s">
        <v>440</v>
      </c>
      <c r="G143" t="s">
        <v>443</v>
      </c>
      <c r="H143" t="s">
        <v>443</v>
      </c>
      <c r="I143" t="s">
        <v>442</v>
      </c>
      <c r="J143" t="s">
        <v>101</v>
      </c>
      <c r="K143" t="s">
        <v>128</v>
      </c>
      <c r="L143" t="s">
        <v>60</v>
      </c>
      <c r="M143" t="s">
        <v>101</v>
      </c>
      <c r="N143" t="s">
        <v>71</v>
      </c>
      <c r="O143" t="s">
        <v>63</v>
      </c>
      <c r="P143">
        <v>2019</v>
      </c>
      <c r="Q143">
        <v>27</v>
      </c>
      <c r="R143">
        <v>-2.1634269100000001</v>
      </c>
      <c r="S143">
        <v>115.4408138</v>
      </c>
      <c r="T143">
        <v>30</v>
      </c>
      <c r="U143" s="12">
        <v>100</v>
      </c>
      <c r="V143" s="5">
        <v>0.35403846153846102</v>
      </c>
      <c r="W143" s="5">
        <v>0.78499450686047101</v>
      </c>
      <c r="X143" s="5">
        <v>-0.09</v>
      </c>
      <c r="Y143" s="5">
        <v>0.45</v>
      </c>
      <c r="Z143" s="6">
        <v>1.2405889382667701</v>
      </c>
      <c r="AA143" s="6">
        <v>55.194051448676397</v>
      </c>
      <c r="AB143" s="6">
        <v>43.296985647243297</v>
      </c>
      <c r="AC143" s="6">
        <v>0.217801095351357</v>
      </c>
      <c r="AD143" s="6">
        <v>0.25600088798588599</v>
      </c>
      <c r="AE143" s="6">
        <v>15.0384806545343</v>
      </c>
      <c r="AF143" s="6">
        <v>17.135112908936001</v>
      </c>
      <c r="AG143" s="6">
        <v>3.6039861151566099</v>
      </c>
      <c r="AH143" s="6">
        <v>3.4961424951266902</v>
      </c>
      <c r="AI143" s="10">
        <v>54.43</v>
      </c>
      <c r="AJ143" s="6">
        <f t="shared" si="23"/>
        <v>10.730603151438501</v>
      </c>
      <c r="AK143" s="6">
        <f t="shared" si="24"/>
        <v>7.1266170362818908</v>
      </c>
      <c r="AL143" s="10">
        <v>43.699396848561499</v>
      </c>
      <c r="AM143" s="7">
        <v>2203790</v>
      </c>
      <c r="AN143" s="9">
        <v>53</v>
      </c>
      <c r="AO143" s="6">
        <v>158.24250000000001</v>
      </c>
      <c r="AP143" s="6">
        <v>92.456379338553106</v>
      </c>
      <c r="AQ143" s="6">
        <v>189.9325</v>
      </c>
      <c r="AR143" s="6">
        <v>117.9740447617</v>
      </c>
      <c r="AS143" s="6">
        <v>7.8791717877287102</v>
      </c>
      <c r="AT143" s="6">
        <v>1.74</v>
      </c>
      <c r="AU143" s="6">
        <v>1.22209609387958</v>
      </c>
      <c r="AV143" s="10">
        <v>2.1264472033504802</v>
      </c>
      <c r="AW143" s="10">
        <v>8.7937624633410199</v>
      </c>
      <c r="AX143" s="10">
        <v>25.454579415527501</v>
      </c>
      <c r="AY143" s="11">
        <v>130</v>
      </c>
      <c r="AZ143" s="10">
        <v>44.969293287805662</v>
      </c>
      <c r="BA143" s="6">
        <v>10.7225276341224</v>
      </c>
      <c r="BB143" s="10">
        <v>107.225276341224</v>
      </c>
      <c r="BD143" s="8">
        <f t="shared" si="25"/>
        <v>5443</v>
      </c>
      <c r="BE143" s="8">
        <f t="shared" si="26"/>
        <v>1713.5112908936001</v>
      </c>
      <c r="BF143" s="8">
        <f t="shared" si="27"/>
        <v>4730.3382963718104</v>
      </c>
      <c r="BG143" s="8">
        <f t="shared" si="28"/>
        <v>212.64472033504802</v>
      </c>
      <c r="BH143" s="8">
        <f t="shared" si="29"/>
        <v>879.37624633410201</v>
      </c>
      <c r="BI143" s="8">
        <f t="shared" si="30"/>
        <v>21.780109535135701</v>
      </c>
      <c r="BJ143" s="8">
        <f t="shared" si="31"/>
        <v>13000</v>
      </c>
      <c r="BK143" s="8">
        <f t="shared" si="32"/>
        <v>4496.9293287805658</v>
      </c>
      <c r="BL143" s="8">
        <f t="shared" si="33"/>
        <v>10722.5276341224</v>
      </c>
    </row>
    <row r="144" spans="1:64" x14ac:dyDescent="0.2">
      <c r="A144">
        <v>74</v>
      </c>
      <c r="B144" t="s">
        <v>51</v>
      </c>
      <c r="C144" t="s">
        <v>95</v>
      </c>
      <c r="D144" t="s">
        <v>96</v>
      </c>
      <c r="E144" t="s">
        <v>444</v>
      </c>
      <c r="F144" t="s">
        <v>445</v>
      </c>
      <c r="G144" t="s">
        <v>446</v>
      </c>
      <c r="H144" t="s">
        <v>446</v>
      </c>
      <c r="I144" t="s">
        <v>447</v>
      </c>
      <c r="J144" t="s">
        <v>58</v>
      </c>
      <c r="K144" t="s">
        <v>237</v>
      </c>
      <c r="L144" t="s">
        <v>69</v>
      </c>
      <c r="M144" t="s">
        <v>70</v>
      </c>
      <c r="N144" t="s">
        <v>80</v>
      </c>
      <c r="O144" t="s">
        <v>63</v>
      </c>
      <c r="P144">
        <v>2013</v>
      </c>
      <c r="Q144">
        <v>21</v>
      </c>
      <c r="R144">
        <v>-2.2080000000000002</v>
      </c>
      <c r="S144">
        <v>115.511</v>
      </c>
      <c r="T144">
        <v>30</v>
      </c>
      <c r="U144" s="12">
        <v>30</v>
      </c>
      <c r="V144" s="5">
        <v>0.378529411764705</v>
      </c>
      <c r="W144" s="5">
        <v>0.78499450686047101</v>
      </c>
      <c r="X144" s="5">
        <v>-0.09</v>
      </c>
      <c r="Y144" s="5">
        <v>0.45</v>
      </c>
      <c r="Z144" s="6">
        <v>0.87883555641934197</v>
      </c>
      <c r="AA144" s="6">
        <v>55.194051448676397</v>
      </c>
      <c r="AB144" s="6">
        <v>30.9318779648526</v>
      </c>
      <c r="AC144" s="6">
        <v>0.217801095351357</v>
      </c>
      <c r="AD144" s="6">
        <v>0.19669881321941099</v>
      </c>
      <c r="AE144" s="6">
        <v>15.0384806545343</v>
      </c>
      <c r="AF144" s="6">
        <v>13.0730011494817</v>
      </c>
      <c r="AG144" s="6">
        <v>4.7031963470319598</v>
      </c>
      <c r="AH144" s="6">
        <v>0.12</v>
      </c>
      <c r="AI144" s="10">
        <v>76.84</v>
      </c>
      <c r="AJ144" s="6">
        <f t="shared" si="23"/>
        <v>45.594468095197598</v>
      </c>
      <c r="AK144" s="6">
        <f t="shared" si="24"/>
        <v>40.891271748165636</v>
      </c>
      <c r="AL144" s="10">
        <v>31.245531904802402</v>
      </c>
      <c r="AM144" s="7">
        <v>1586467</v>
      </c>
      <c r="AN144" s="9">
        <v>53</v>
      </c>
      <c r="AO144" s="6">
        <v>158.24250000000001</v>
      </c>
      <c r="AP144" s="6">
        <v>144.74898337951299</v>
      </c>
      <c r="AQ144" s="6">
        <v>189.9325</v>
      </c>
      <c r="AR144" s="6">
        <v>180.75505689477799</v>
      </c>
      <c r="AS144" s="6">
        <v>39.171063160672901</v>
      </c>
      <c r="AT144" s="6">
        <v>0.57248062015503798</v>
      </c>
      <c r="AU144" s="6">
        <v>1.2219777990651</v>
      </c>
      <c r="AV144" s="10">
        <v>0.69955860822447902</v>
      </c>
      <c r="AW144" s="10">
        <v>13.8990880085966</v>
      </c>
      <c r="AX144" s="10">
        <v>41.185727307538798</v>
      </c>
      <c r="AY144" s="11">
        <v>39</v>
      </c>
      <c r="AZ144" s="10">
        <v>5.64195608309306</v>
      </c>
      <c r="BA144" s="6">
        <v>0.93365167554304096</v>
      </c>
      <c r="BB144" s="10">
        <v>9.3365167554304094</v>
      </c>
      <c r="BD144" s="8">
        <f t="shared" si="25"/>
        <v>2305.2000000000003</v>
      </c>
      <c r="BE144" s="8">
        <f t="shared" si="26"/>
        <v>392.19003448445096</v>
      </c>
      <c r="BF144" s="8">
        <f t="shared" si="27"/>
        <v>1078.4618475550308</v>
      </c>
      <c r="BG144" s="8">
        <f t="shared" si="28"/>
        <v>20.986758246734372</v>
      </c>
      <c r="BH144" s="8">
        <f t="shared" si="29"/>
        <v>416.97264025789798</v>
      </c>
      <c r="BI144" s="8">
        <f t="shared" si="30"/>
        <v>6.5340328605407096</v>
      </c>
      <c r="BJ144" s="8">
        <f t="shared" si="31"/>
        <v>1170</v>
      </c>
      <c r="BK144" s="8">
        <f t="shared" si="32"/>
        <v>169.25868249279179</v>
      </c>
      <c r="BL144" s="8">
        <f t="shared" si="33"/>
        <v>280.09550266291228</v>
      </c>
    </row>
    <row r="145" spans="1:64" x14ac:dyDescent="0.2">
      <c r="A145">
        <v>209</v>
      </c>
      <c r="B145" t="s">
        <v>51</v>
      </c>
      <c r="C145" t="s">
        <v>95</v>
      </c>
      <c r="D145" t="s">
        <v>96</v>
      </c>
      <c r="E145" t="s">
        <v>444</v>
      </c>
      <c r="F145" t="s">
        <v>445</v>
      </c>
      <c r="G145" t="s">
        <v>448</v>
      </c>
      <c r="H145" t="s">
        <v>448</v>
      </c>
      <c r="I145" t="s">
        <v>447</v>
      </c>
      <c r="J145" t="s">
        <v>58</v>
      </c>
      <c r="K145" t="s">
        <v>237</v>
      </c>
      <c r="L145" t="s">
        <v>69</v>
      </c>
      <c r="M145" t="s">
        <v>70</v>
      </c>
      <c r="N145" t="s">
        <v>80</v>
      </c>
      <c r="O145" t="s">
        <v>63</v>
      </c>
      <c r="P145">
        <v>2013</v>
      </c>
      <c r="Q145">
        <v>21</v>
      </c>
      <c r="R145">
        <v>-2.2080000000000002</v>
      </c>
      <c r="S145">
        <v>115.511</v>
      </c>
      <c r="T145">
        <v>30</v>
      </c>
      <c r="U145" s="12">
        <v>30</v>
      </c>
      <c r="V145" s="5">
        <v>0.378529411764705</v>
      </c>
      <c r="W145" s="5">
        <v>0.78499450686047101</v>
      </c>
      <c r="X145" s="5">
        <v>-0.09</v>
      </c>
      <c r="Y145" s="5">
        <v>0.45</v>
      </c>
      <c r="Z145" s="6">
        <v>0.87883555641934197</v>
      </c>
      <c r="AA145" s="6">
        <v>55.194051448676397</v>
      </c>
      <c r="AB145" s="6">
        <v>30.9318779648526</v>
      </c>
      <c r="AC145" s="6">
        <v>0.217801095351357</v>
      </c>
      <c r="AD145" s="6">
        <v>0.19669881321941099</v>
      </c>
      <c r="AE145" s="6">
        <v>15.0384806545343</v>
      </c>
      <c r="AF145" s="6">
        <v>13.0730011494817</v>
      </c>
      <c r="AG145" s="6">
        <v>4.7031963470319598</v>
      </c>
      <c r="AH145" s="6">
        <v>0.12</v>
      </c>
      <c r="AI145" s="10">
        <v>76.84</v>
      </c>
      <c r="AJ145" s="6">
        <f t="shared" si="23"/>
        <v>45.594468095197598</v>
      </c>
      <c r="AK145" s="6">
        <f t="shared" si="24"/>
        <v>40.891271748165636</v>
      </c>
      <c r="AL145" s="10">
        <v>31.245531904802402</v>
      </c>
      <c r="AM145" s="7">
        <v>1586467</v>
      </c>
      <c r="AN145" s="9">
        <v>53</v>
      </c>
      <c r="AO145" s="6">
        <v>158.24250000000001</v>
      </c>
      <c r="AP145" s="6">
        <v>144.74898337951299</v>
      </c>
      <c r="AQ145" s="6">
        <v>189.9325</v>
      </c>
      <c r="AR145" s="6">
        <v>180.75505689477799</v>
      </c>
      <c r="AS145" s="6">
        <v>39.171063160672901</v>
      </c>
      <c r="AT145" s="6">
        <v>0.57248062015503798</v>
      </c>
      <c r="AU145" s="6">
        <v>1.2219777990651</v>
      </c>
      <c r="AV145" s="10">
        <v>0.69955860822447902</v>
      </c>
      <c r="AW145" s="10">
        <v>13.8990880085966</v>
      </c>
      <c r="AX145" s="10">
        <v>41.185727307538798</v>
      </c>
      <c r="AY145" s="11">
        <v>39</v>
      </c>
      <c r="AZ145" s="10">
        <v>5.64195608309306</v>
      </c>
      <c r="BA145" s="6">
        <v>0.93365167554304096</v>
      </c>
      <c r="BB145" s="10">
        <v>9.3365167554304094</v>
      </c>
      <c r="BD145" s="8">
        <f t="shared" si="25"/>
        <v>2305.2000000000003</v>
      </c>
      <c r="BE145" s="8">
        <f t="shared" si="26"/>
        <v>392.19003448445096</v>
      </c>
      <c r="BF145" s="8">
        <f t="shared" si="27"/>
        <v>1078.4618475550308</v>
      </c>
      <c r="BG145" s="8">
        <f t="shared" si="28"/>
        <v>20.986758246734372</v>
      </c>
      <c r="BH145" s="8">
        <f t="shared" si="29"/>
        <v>416.97264025789798</v>
      </c>
      <c r="BI145" s="8">
        <f t="shared" si="30"/>
        <v>6.5340328605407096</v>
      </c>
      <c r="BJ145" s="8">
        <f t="shared" si="31"/>
        <v>1170</v>
      </c>
      <c r="BK145" s="8">
        <f t="shared" si="32"/>
        <v>169.25868249279179</v>
      </c>
      <c r="BL145" s="8">
        <f t="shared" si="33"/>
        <v>280.09550266291228</v>
      </c>
    </row>
    <row r="146" spans="1:64" x14ac:dyDescent="0.2">
      <c r="A146">
        <v>179</v>
      </c>
      <c r="B146" t="s">
        <v>51</v>
      </c>
      <c r="C146" t="s">
        <v>150</v>
      </c>
      <c r="D146" t="s">
        <v>151</v>
      </c>
      <c r="E146" t="s">
        <v>449</v>
      </c>
      <c r="F146" t="s">
        <v>450</v>
      </c>
      <c r="G146" t="s">
        <v>451</v>
      </c>
      <c r="H146" t="s">
        <v>451</v>
      </c>
      <c r="I146" t="s">
        <v>452</v>
      </c>
      <c r="J146" t="s">
        <v>58</v>
      </c>
      <c r="K146" t="s">
        <v>59</v>
      </c>
      <c r="L146" t="s">
        <v>60</v>
      </c>
      <c r="M146" t="s">
        <v>70</v>
      </c>
      <c r="N146" t="s">
        <v>71</v>
      </c>
      <c r="O146" t="s">
        <v>63</v>
      </c>
      <c r="P146">
        <v>2017</v>
      </c>
      <c r="Q146">
        <v>25</v>
      </c>
      <c r="R146">
        <v>-5.6236347000000002</v>
      </c>
      <c r="S146">
        <v>119.550822</v>
      </c>
      <c r="T146">
        <v>30</v>
      </c>
      <c r="U146" s="12">
        <v>100</v>
      </c>
      <c r="V146" s="5">
        <v>0.35019230769230703</v>
      </c>
      <c r="W146" s="5">
        <v>0.65948483401478297</v>
      </c>
      <c r="X146" s="5">
        <v>0.27</v>
      </c>
      <c r="Y146" s="5">
        <v>0.4</v>
      </c>
      <c r="Z146" s="6">
        <v>0.92215667308249005</v>
      </c>
      <c r="AA146" s="6">
        <v>56.767961132673399</v>
      </c>
      <c r="AB146" s="6">
        <v>34.264935905092599</v>
      </c>
      <c r="AC146" s="6">
        <v>0.217801095351357</v>
      </c>
      <c r="AD146" s="6">
        <v>0.19241553762465999</v>
      </c>
      <c r="AE146" s="6">
        <v>15.0384806545343</v>
      </c>
      <c r="AF146" s="6">
        <v>12.876776997844001</v>
      </c>
      <c r="AG146" s="6">
        <v>5.1712328767123301</v>
      </c>
      <c r="AH146" s="6">
        <v>0.12999999999999901</v>
      </c>
      <c r="AI146" s="10">
        <v>63.7</v>
      </c>
      <c r="AJ146" s="6">
        <f t="shared" si="23"/>
        <v>29.102556833281405</v>
      </c>
      <c r="AK146" s="6">
        <f t="shared" si="24"/>
        <v>23.931323956569074</v>
      </c>
      <c r="AL146" s="10">
        <v>34.597443166718598</v>
      </c>
      <c r="AM146" s="7">
        <v>2475000</v>
      </c>
      <c r="AN146" s="9">
        <v>53</v>
      </c>
      <c r="AO146" s="6">
        <v>158.24250000000001</v>
      </c>
      <c r="AP146" s="6">
        <v>134.25070940970599</v>
      </c>
      <c r="AQ146" s="6">
        <v>189.9325</v>
      </c>
      <c r="AR146" s="6">
        <v>168.57956497288399</v>
      </c>
      <c r="AS146" s="6">
        <v>29.637632370150701</v>
      </c>
      <c r="AT146" s="6">
        <v>0.52</v>
      </c>
      <c r="AU146" s="6">
        <v>2.4282670487286802</v>
      </c>
      <c r="AV146" s="10">
        <v>1.26269886533891</v>
      </c>
      <c r="AW146" s="10">
        <v>9.0668688759289893</v>
      </c>
      <c r="AX146" s="10">
        <v>17.890068730427199</v>
      </c>
      <c r="AY146" s="11">
        <v>130</v>
      </c>
      <c r="AZ146" s="10">
        <v>17.901917798979497</v>
      </c>
      <c r="BA146" s="6">
        <v>3.73869763381107</v>
      </c>
      <c r="BB146" s="10">
        <v>37.386976338110699</v>
      </c>
      <c r="BD146" s="8">
        <f t="shared" si="25"/>
        <v>6370</v>
      </c>
      <c r="BE146" s="8">
        <f t="shared" si="26"/>
        <v>1287.6776997844001</v>
      </c>
      <c r="BF146" s="8">
        <f t="shared" si="27"/>
        <v>3976.8676043430928</v>
      </c>
      <c r="BG146" s="8">
        <f t="shared" si="28"/>
        <v>126.269886533891</v>
      </c>
      <c r="BH146" s="8">
        <f t="shared" si="29"/>
        <v>906.68688759289898</v>
      </c>
      <c r="BI146" s="8">
        <f t="shared" si="30"/>
        <v>21.780109535135701</v>
      </c>
      <c r="BJ146" s="8">
        <f t="shared" si="31"/>
        <v>13000</v>
      </c>
      <c r="BK146" s="8">
        <f t="shared" si="32"/>
        <v>1790.1917798979498</v>
      </c>
      <c r="BL146" s="8">
        <f t="shared" si="33"/>
        <v>3738.6976338110699</v>
      </c>
    </row>
    <row r="147" spans="1:64" x14ac:dyDescent="0.2">
      <c r="A147">
        <v>53</v>
      </c>
      <c r="B147" t="s">
        <v>51</v>
      </c>
      <c r="C147" t="s">
        <v>150</v>
      </c>
      <c r="D147" t="s">
        <v>151</v>
      </c>
      <c r="E147" t="s">
        <v>449</v>
      </c>
      <c r="F147" t="s">
        <v>450</v>
      </c>
      <c r="G147" t="s">
        <v>453</v>
      </c>
      <c r="H147" t="s">
        <v>453</v>
      </c>
      <c r="I147" t="s">
        <v>452</v>
      </c>
      <c r="J147" t="s">
        <v>58</v>
      </c>
      <c r="K147" t="s">
        <v>59</v>
      </c>
      <c r="L147" t="s">
        <v>60</v>
      </c>
      <c r="M147" t="s">
        <v>70</v>
      </c>
      <c r="N147" t="s">
        <v>71</v>
      </c>
      <c r="O147" t="s">
        <v>63</v>
      </c>
      <c r="P147">
        <v>2018</v>
      </c>
      <c r="Q147">
        <v>26</v>
      </c>
      <c r="R147">
        <v>-5.6236347000000002</v>
      </c>
      <c r="S147">
        <v>119.550822</v>
      </c>
      <c r="T147">
        <v>30</v>
      </c>
      <c r="U147" s="12">
        <v>100</v>
      </c>
      <c r="V147" s="5">
        <v>0.352115384615384</v>
      </c>
      <c r="W147" s="5">
        <v>0.65948483401478297</v>
      </c>
      <c r="X147" s="5">
        <v>0.27</v>
      </c>
      <c r="Y147" s="5">
        <v>0.4</v>
      </c>
      <c r="Z147" s="6">
        <v>0.91711994106246297</v>
      </c>
      <c r="AA147" s="6">
        <v>56.767961132673399</v>
      </c>
      <c r="AB147" s="6">
        <v>34.083205300321701</v>
      </c>
      <c r="AC147" s="6">
        <v>0.217801095351357</v>
      </c>
      <c r="AD147" s="6">
        <v>0.19030225833873499</v>
      </c>
      <c r="AE147" s="6">
        <v>15.0384806545343</v>
      </c>
      <c r="AF147" s="6">
        <v>12.736509481336499</v>
      </c>
      <c r="AG147" s="6">
        <v>5.1712328767123301</v>
      </c>
      <c r="AH147" s="6">
        <v>0.12999999999999901</v>
      </c>
      <c r="AI147" s="10">
        <v>61.3</v>
      </c>
      <c r="AJ147" s="6">
        <f t="shared" si="23"/>
        <v>26.885402566144997</v>
      </c>
      <c r="AK147" s="6">
        <f t="shared" si="24"/>
        <v>21.714169689432666</v>
      </c>
      <c r="AL147" s="10">
        <v>34.414597433855</v>
      </c>
      <c r="AM147" s="7">
        <v>2611125</v>
      </c>
      <c r="AN147" s="9">
        <v>53</v>
      </c>
      <c r="AO147" s="6">
        <v>158.24250000000001</v>
      </c>
      <c r="AP147" s="6">
        <v>135.186215051809</v>
      </c>
      <c r="AQ147" s="6">
        <v>189.9325</v>
      </c>
      <c r="AR147" s="6">
        <v>169.70379323263899</v>
      </c>
      <c r="AS147" s="6">
        <v>30.264534524400201</v>
      </c>
      <c r="AT147" s="6">
        <v>0.52</v>
      </c>
      <c r="AU147" s="6">
        <v>2.4282670487286802</v>
      </c>
      <c r="AV147" s="10">
        <v>1.26269886533891</v>
      </c>
      <c r="AW147" s="10">
        <v>1.74138141619787</v>
      </c>
      <c r="AX147" s="10">
        <v>3.89268808710308</v>
      </c>
      <c r="AY147" s="11">
        <v>130</v>
      </c>
      <c r="AZ147" s="10">
        <v>20.814956935573065</v>
      </c>
      <c r="BA147" s="6">
        <v>3.81253985794124</v>
      </c>
      <c r="BB147" s="10">
        <v>38.125398579412398</v>
      </c>
      <c r="BD147" s="8">
        <f t="shared" si="25"/>
        <v>6130</v>
      </c>
      <c r="BE147" s="8">
        <f t="shared" si="26"/>
        <v>1273.65094813365</v>
      </c>
      <c r="BF147" s="8">
        <f t="shared" si="27"/>
        <v>3958.583031056733</v>
      </c>
      <c r="BG147" s="8">
        <f t="shared" si="28"/>
        <v>126.269886533891</v>
      </c>
      <c r="BH147" s="8">
        <f t="shared" si="29"/>
        <v>174.13814161978701</v>
      </c>
      <c r="BI147" s="8">
        <f t="shared" si="30"/>
        <v>21.780109535135701</v>
      </c>
      <c r="BJ147" s="8">
        <f t="shared" si="31"/>
        <v>13000</v>
      </c>
      <c r="BK147" s="8">
        <f t="shared" si="32"/>
        <v>2081.4956935573064</v>
      </c>
      <c r="BL147" s="8">
        <f t="shared" si="33"/>
        <v>3812.5398579412399</v>
      </c>
    </row>
    <row r="148" spans="1:64" x14ac:dyDescent="0.2">
      <c r="A148">
        <v>70</v>
      </c>
      <c r="B148" t="s">
        <v>51</v>
      </c>
      <c r="C148" t="s">
        <v>313</v>
      </c>
      <c r="D148" t="s">
        <v>53</v>
      </c>
      <c r="E148" t="s">
        <v>454</v>
      </c>
      <c r="F148" t="s">
        <v>455</v>
      </c>
      <c r="G148" t="s">
        <v>456</v>
      </c>
      <c r="H148" t="s">
        <v>456</v>
      </c>
      <c r="I148" t="s">
        <v>457</v>
      </c>
      <c r="J148" t="s">
        <v>58</v>
      </c>
      <c r="K148" t="s">
        <v>59</v>
      </c>
      <c r="L148" t="s">
        <v>60</v>
      </c>
      <c r="M148" t="s">
        <v>61</v>
      </c>
      <c r="N148" t="s">
        <v>71</v>
      </c>
      <c r="O148" t="s">
        <v>63</v>
      </c>
      <c r="P148">
        <v>2012</v>
      </c>
      <c r="Q148">
        <v>20</v>
      </c>
      <c r="R148">
        <v>-6.8105241999999997</v>
      </c>
      <c r="S148">
        <v>111.9955033</v>
      </c>
      <c r="T148">
        <v>30</v>
      </c>
      <c r="U148" s="12">
        <v>350</v>
      </c>
      <c r="V148" s="5">
        <v>0.340576923076923</v>
      </c>
      <c r="W148" s="5">
        <v>0.71032356416787101</v>
      </c>
      <c r="X148" s="5">
        <v>0.98</v>
      </c>
      <c r="Y148" s="5">
        <v>0.59</v>
      </c>
      <c r="Z148" s="6">
        <v>1.0570720563139699</v>
      </c>
      <c r="AA148" s="6">
        <v>60.014224166964603</v>
      </c>
      <c r="AB148" s="6">
        <v>41.054617313990299</v>
      </c>
      <c r="AC148" s="6">
        <v>0.217801095351357</v>
      </c>
      <c r="AD148" s="6">
        <v>0.22689982677488499</v>
      </c>
      <c r="AE148" s="6">
        <v>15.0384806545343</v>
      </c>
      <c r="AF148" s="6">
        <v>15.177397578368</v>
      </c>
      <c r="AG148" s="6">
        <v>5.1712328767123301</v>
      </c>
      <c r="AH148" s="6">
        <v>0.12999999999999901</v>
      </c>
      <c r="AI148" s="10">
        <v>62.92</v>
      </c>
      <c r="AJ148" s="6">
        <f t="shared" si="23"/>
        <v>21.503193818983704</v>
      </c>
      <c r="AK148" s="6">
        <f t="shared" si="24"/>
        <v>16.331960942271373</v>
      </c>
      <c r="AL148" s="10">
        <v>41.416806181016298</v>
      </c>
      <c r="AM148" s="7">
        <v>1253133</v>
      </c>
      <c r="AN148" s="9">
        <v>53</v>
      </c>
      <c r="AO148" s="6">
        <v>158.24250000000001</v>
      </c>
      <c r="AP148" s="6">
        <v>110.660631892071</v>
      </c>
      <c r="AQ148" s="6">
        <v>189.9325</v>
      </c>
      <c r="AR148" s="6">
        <v>140.60719439207099</v>
      </c>
      <c r="AS148" s="6">
        <v>13.4430924077654</v>
      </c>
      <c r="AT148" s="6">
        <v>0.52</v>
      </c>
      <c r="AU148" s="6">
        <v>3.6897406234386301</v>
      </c>
      <c r="AV148" s="10">
        <v>1.9186651241880901</v>
      </c>
      <c r="AW148" s="10">
        <v>4.4026743356862603</v>
      </c>
      <c r="AX148" s="10">
        <v>6.2147935504174203</v>
      </c>
      <c r="AY148" s="11">
        <v>455</v>
      </c>
      <c r="AZ148" s="10">
        <v>12.331005910070006</v>
      </c>
      <c r="BA148" s="6">
        <v>17.1558834490023</v>
      </c>
      <c r="BB148" s="10">
        <v>171.558834490023</v>
      </c>
      <c r="BD148" s="8">
        <f t="shared" si="25"/>
        <v>22022</v>
      </c>
      <c r="BE148" s="8">
        <f t="shared" si="26"/>
        <v>5312.0891524287999</v>
      </c>
      <c r="BF148" s="8">
        <f t="shared" si="27"/>
        <v>16305.81367020502</v>
      </c>
      <c r="BG148" s="8">
        <f t="shared" si="28"/>
        <v>671.53279346583156</v>
      </c>
      <c r="BH148" s="8">
        <f t="shared" si="29"/>
        <v>1540.936017490191</v>
      </c>
      <c r="BI148" s="8">
        <f t="shared" si="30"/>
        <v>76.230383372974956</v>
      </c>
      <c r="BJ148" s="8">
        <f t="shared" si="31"/>
        <v>159250</v>
      </c>
      <c r="BK148" s="8">
        <f t="shared" si="32"/>
        <v>4315.8520685245021</v>
      </c>
      <c r="BL148" s="8">
        <f t="shared" si="33"/>
        <v>60045.59207150805</v>
      </c>
    </row>
    <row r="149" spans="1:64" x14ac:dyDescent="0.2">
      <c r="A149">
        <v>195</v>
      </c>
      <c r="B149" t="s">
        <v>51</v>
      </c>
      <c r="C149" t="s">
        <v>313</v>
      </c>
      <c r="D149" t="s">
        <v>53</v>
      </c>
      <c r="E149" t="s">
        <v>458</v>
      </c>
      <c r="F149" t="s">
        <v>455</v>
      </c>
      <c r="G149" t="s">
        <v>459</v>
      </c>
      <c r="H149" t="s">
        <v>459</v>
      </c>
      <c r="I149" t="s">
        <v>457</v>
      </c>
      <c r="J149" t="s">
        <v>58</v>
      </c>
      <c r="K149" t="s">
        <v>59</v>
      </c>
      <c r="L149" t="s">
        <v>60</v>
      </c>
      <c r="M149" t="s">
        <v>61</v>
      </c>
      <c r="N149" t="s">
        <v>71</v>
      </c>
      <c r="O149" t="s">
        <v>63</v>
      </c>
      <c r="P149">
        <v>2013</v>
      </c>
      <c r="Q149">
        <v>21</v>
      </c>
      <c r="R149">
        <v>-6.8105241999999997</v>
      </c>
      <c r="S149">
        <v>111.9955033</v>
      </c>
      <c r="T149">
        <v>30</v>
      </c>
      <c r="U149" s="12">
        <v>350</v>
      </c>
      <c r="V149" s="5">
        <v>0.34250000000000003</v>
      </c>
      <c r="W149" s="5">
        <v>0.71032356416787101</v>
      </c>
      <c r="X149" s="5">
        <v>0.98</v>
      </c>
      <c r="Y149" s="5">
        <v>0.59</v>
      </c>
      <c r="Z149" s="6">
        <v>1.05113631452381</v>
      </c>
      <c r="AA149" s="6">
        <v>60.014224166964603</v>
      </c>
      <c r="AB149" s="6">
        <v>40.830310339314501</v>
      </c>
      <c r="AC149" s="6">
        <v>0.217801095351357</v>
      </c>
      <c r="AD149" s="6">
        <v>0.22433745514369299</v>
      </c>
      <c r="AE149" s="6">
        <v>15.0384806545343</v>
      </c>
      <c r="AF149" s="6">
        <v>15.007440383301899</v>
      </c>
      <c r="AG149" s="6">
        <v>5.1712328767123301</v>
      </c>
      <c r="AH149" s="6">
        <v>0.12999999999999901</v>
      </c>
      <c r="AI149" s="10">
        <v>62.92</v>
      </c>
      <c r="AJ149" s="6">
        <f t="shared" si="23"/>
        <v>21.728815566405899</v>
      </c>
      <c r="AK149" s="6">
        <f t="shared" si="24"/>
        <v>16.557582689693568</v>
      </c>
      <c r="AL149" s="10">
        <v>41.191184433594103</v>
      </c>
      <c r="AM149" s="7">
        <v>1322056</v>
      </c>
      <c r="AN149" s="9">
        <v>53</v>
      </c>
      <c r="AO149" s="6">
        <v>158.24250000000001</v>
      </c>
      <c r="AP149" s="6">
        <v>111.499204716764</v>
      </c>
      <c r="AQ149" s="6">
        <v>189.9325</v>
      </c>
      <c r="AR149" s="6">
        <v>141.615051404799</v>
      </c>
      <c r="AS149" s="6">
        <v>13.9030904915166</v>
      </c>
      <c r="AT149" s="6">
        <v>0.52</v>
      </c>
      <c r="AU149" s="6">
        <v>3.6897406234386301</v>
      </c>
      <c r="AV149" s="10">
        <v>1.9186651241880901</v>
      </c>
      <c r="AW149" s="10">
        <v>4.4026743356862603</v>
      </c>
      <c r="AX149" s="10">
        <v>6.2147935504174203</v>
      </c>
      <c r="AY149" s="11">
        <v>455</v>
      </c>
      <c r="AZ149" s="10">
        <v>12.831947987165044</v>
      </c>
      <c r="BA149" s="6">
        <v>17.7420211670795</v>
      </c>
      <c r="BB149" s="10">
        <v>177.420211670795</v>
      </c>
      <c r="BD149" s="8">
        <f t="shared" si="25"/>
        <v>22022</v>
      </c>
      <c r="BE149" s="8">
        <f t="shared" si="26"/>
        <v>5252.6041341556647</v>
      </c>
      <c r="BF149" s="8">
        <f t="shared" si="27"/>
        <v>16226.846058607252</v>
      </c>
      <c r="BG149" s="8">
        <f t="shared" si="28"/>
        <v>671.53279346583156</v>
      </c>
      <c r="BH149" s="8">
        <f t="shared" si="29"/>
        <v>1540.936017490191</v>
      </c>
      <c r="BI149" s="8">
        <f t="shared" si="30"/>
        <v>76.230383372974956</v>
      </c>
      <c r="BJ149" s="8">
        <f t="shared" si="31"/>
        <v>159250</v>
      </c>
      <c r="BK149" s="8">
        <f t="shared" si="32"/>
        <v>4491.1817955077659</v>
      </c>
      <c r="BL149" s="8">
        <f t="shared" si="33"/>
        <v>62097.074084778251</v>
      </c>
    </row>
    <row r="150" spans="1:64" x14ac:dyDescent="0.2">
      <c r="A150">
        <v>89</v>
      </c>
      <c r="B150" t="s">
        <v>51</v>
      </c>
      <c r="C150" t="s">
        <v>52</v>
      </c>
      <c r="D150" t="s">
        <v>53</v>
      </c>
      <c r="E150" t="s">
        <v>460</v>
      </c>
      <c r="F150" t="s">
        <v>461</v>
      </c>
      <c r="G150" t="s">
        <v>462</v>
      </c>
      <c r="H150" t="s">
        <v>462</v>
      </c>
      <c r="I150" t="s">
        <v>463</v>
      </c>
      <c r="J150" t="s">
        <v>58</v>
      </c>
      <c r="K150" t="s">
        <v>59</v>
      </c>
      <c r="L150" t="s">
        <v>60</v>
      </c>
      <c r="M150" t="s">
        <v>70</v>
      </c>
      <c r="N150" t="s">
        <v>71</v>
      </c>
      <c r="O150" t="s">
        <v>63</v>
      </c>
      <c r="P150">
        <v>2011</v>
      </c>
      <c r="Q150">
        <v>19</v>
      </c>
      <c r="R150">
        <v>-6.4459999999999997</v>
      </c>
      <c r="S150">
        <v>110.7423</v>
      </c>
      <c r="T150">
        <v>30</v>
      </c>
      <c r="U150" s="12">
        <v>660</v>
      </c>
      <c r="V150" s="5">
        <v>0.33865384615384603</v>
      </c>
      <c r="W150" s="5">
        <v>0.81072524760434705</v>
      </c>
      <c r="X150" s="5">
        <v>0.5</v>
      </c>
      <c r="Y150" s="5">
        <v>0.59</v>
      </c>
      <c r="Z150" s="6">
        <v>0.95357847190872502</v>
      </c>
      <c r="AA150" s="6">
        <v>55.194051448676397</v>
      </c>
      <c r="AB150" s="6">
        <v>34.441643656985399</v>
      </c>
      <c r="AC150" s="6">
        <v>0.217801095351357</v>
      </c>
      <c r="AD150" s="6">
        <v>0.20586719717919999</v>
      </c>
      <c r="AE150" s="6">
        <v>15.0384806545343</v>
      </c>
      <c r="AF150" s="6">
        <v>13.769181816909899</v>
      </c>
      <c r="AG150" s="6">
        <v>5.1712328767123301</v>
      </c>
      <c r="AH150" s="6">
        <v>0.12999999999999901</v>
      </c>
      <c r="AI150" s="10">
        <v>62.92</v>
      </c>
      <c r="AJ150" s="6">
        <f t="shared" si="23"/>
        <v>28.138890068961601</v>
      </c>
      <c r="AK150" s="6">
        <f t="shared" si="24"/>
        <v>22.96765719224927</v>
      </c>
      <c r="AL150" s="10">
        <v>34.781109931038401</v>
      </c>
      <c r="AM150" s="7">
        <v>1187804</v>
      </c>
      <c r="AN150" s="9">
        <v>53</v>
      </c>
      <c r="AO150" s="6">
        <v>158.24250000000001</v>
      </c>
      <c r="AP150" s="6">
        <v>129.636147751377</v>
      </c>
      <c r="AQ150" s="6">
        <v>189.9325</v>
      </c>
      <c r="AR150" s="6">
        <v>162.832667608641</v>
      </c>
      <c r="AS150" s="6">
        <v>27.6629451399643</v>
      </c>
      <c r="AT150" s="6">
        <v>0.52</v>
      </c>
      <c r="AU150" s="6">
        <v>3.1673237616589498</v>
      </c>
      <c r="AV150" s="10">
        <v>1.6470083560626501</v>
      </c>
      <c r="AW150" s="10">
        <v>4.6262384543521202</v>
      </c>
      <c r="AX150" s="10">
        <v>6.7398256951298601</v>
      </c>
      <c r="AY150" s="11">
        <v>858</v>
      </c>
      <c r="AZ150" s="10">
        <v>7.2819934148415983</v>
      </c>
      <c r="BA150" s="6">
        <v>25.854319556419298</v>
      </c>
      <c r="BB150" s="10">
        <v>258.54319556419301</v>
      </c>
      <c r="BD150" s="8">
        <f t="shared" si="25"/>
        <v>41527.200000000004</v>
      </c>
      <c r="BE150" s="8">
        <f t="shared" si="26"/>
        <v>9087.6599991605344</v>
      </c>
      <c r="BF150" s="8">
        <f t="shared" si="27"/>
        <v>26368.546253115484</v>
      </c>
      <c r="BG150" s="8">
        <f t="shared" si="28"/>
        <v>1087.025515001349</v>
      </c>
      <c r="BH150" s="8">
        <f t="shared" si="29"/>
        <v>3053.3173798723992</v>
      </c>
      <c r="BI150" s="8">
        <f t="shared" si="30"/>
        <v>143.74872293189563</v>
      </c>
      <c r="BJ150" s="8">
        <f t="shared" si="31"/>
        <v>566280</v>
      </c>
      <c r="BK150" s="8">
        <f t="shared" si="32"/>
        <v>4806.1156537954548</v>
      </c>
      <c r="BL150" s="8">
        <f t="shared" si="33"/>
        <v>170638.50907236739</v>
      </c>
    </row>
    <row r="151" spans="1:64" x14ac:dyDescent="0.2">
      <c r="A151">
        <v>88</v>
      </c>
      <c r="B151" t="s">
        <v>51</v>
      </c>
      <c r="C151" t="s">
        <v>52</v>
      </c>
      <c r="D151" t="s">
        <v>53</v>
      </c>
      <c r="E151" t="s">
        <v>464</v>
      </c>
      <c r="F151" t="s">
        <v>461</v>
      </c>
      <c r="G151" t="s">
        <v>465</v>
      </c>
      <c r="H151" t="s">
        <v>465</v>
      </c>
      <c r="I151" t="s">
        <v>463</v>
      </c>
      <c r="J151" t="s">
        <v>58</v>
      </c>
      <c r="K151" t="s">
        <v>59</v>
      </c>
      <c r="L151" t="s">
        <v>60</v>
      </c>
      <c r="M151" t="s">
        <v>70</v>
      </c>
      <c r="N151" t="s">
        <v>71</v>
      </c>
      <c r="O151" t="s">
        <v>63</v>
      </c>
      <c r="P151">
        <v>2012</v>
      </c>
      <c r="Q151">
        <v>20</v>
      </c>
      <c r="R151">
        <v>-6.4459999999999997</v>
      </c>
      <c r="S151">
        <v>110.7423</v>
      </c>
      <c r="T151">
        <v>30</v>
      </c>
      <c r="U151" s="12">
        <v>660</v>
      </c>
      <c r="V151" s="5">
        <v>0.340576923076923</v>
      </c>
      <c r="W151" s="5">
        <v>0.81072524760434705</v>
      </c>
      <c r="X151" s="5">
        <v>0.5</v>
      </c>
      <c r="Y151" s="5">
        <v>0.59</v>
      </c>
      <c r="Z151" s="6">
        <v>0.94819363451363603</v>
      </c>
      <c r="AA151" s="6">
        <v>55.194051448676397</v>
      </c>
      <c r="AB151" s="6">
        <v>34.252772454040198</v>
      </c>
      <c r="AC151" s="6">
        <v>0.217801095351357</v>
      </c>
      <c r="AD151" s="6">
        <v>0.203529144617072</v>
      </c>
      <c r="AE151" s="6">
        <v>15.0384806545343</v>
      </c>
      <c r="AF151" s="6">
        <v>13.614125627796099</v>
      </c>
      <c r="AG151" s="6">
        <v>5.1712328767123301</v>
      </c>
      <c r="AH151" s="6">
        <v>0.12999999999999901</v>
      </c>
      <c r="AI151" s="10">
        <v>62.92</v>
      </c>
      <c r="AJ151" s="6">
        <f t="shared" si="23"/>
        <v>28.328954132237499</v>
      </c>
      <c r="AK151" s="6">
        <f t="shared" si="24"/>
        <v>23.157721255525168</v>
      </c>
      <c r="AL151" s="10">
        <v>34.591045867762503</v>
      </c>
      <c r="AM151" s="7">
        <v>1253133</v>
      </c>
      <c r="AN151" s="9">
        <v>53</v>
      </c>
      <c r="AO151" s="6">
        <v>158.24250000000001</v>
      </c>
      <c r="AP151" s="6">
        <v>130.57165339348001</v>
      </c>
      <c r="AQ151" s="6">
        <v>189.9325</v>
      </c>
      <c r="AR151" s="6">
        <v>163.956895868396</v>
      </c>
      <c r="AS151" s="6">
        <v>28.267410614010299</v>
      </c>
      <c r="AT151" s="6">
        <v>0.52</v>
      </c>
      <c r="AU151" s="6">
        <v>3.1673237616589498</v>
      </c>
      <c r="AV151" s="10">
        <v>1.6470083560626501</v>
      </c>
      <c r="AW151" s="10">
        <v>4.6262384543521202</v>
      </c>
      <c r="AX151" s="10">
        <v>6.7398256951298601</v>
      </c>
      <c r="AY151" s="11">
        <v>858</v>
      </c>
      <c r="AZ151" s="10">
        <v>7.6194485445048858</v>
      </c>
      <c r="BA151" s="6">
        <v>26.709921668256602</v>
      </c>
      <c r="BB151" s="10">
        <v>267.09921668256601</v>
      </c>
      <c r="BD151" s="8">
        <f t="shared" si="25"/>
        <v>41527.200000000004</v>
      </c>
      <c r="BE151" s="8">
        <f t="shared" si="26"/>
        <v>8985.3229143454246</v>
      </c>
      <c r="BF151" s="8">
        <f t="shared" si="27"/>
        <v>26243.10397135339</v>
      </c>
      <c r="BG151" s="8">
        <f t="shared" si="28"/>
        <v>1087.025515001349</v>
      </c>
      <c r="BH151" s="8">
        <f t="shared" si="29"/>
        <v>3053.3173798723992</v>
      </c>
      <c r="BI151" s="8">
        <f t="shared" si="30"/>
        <v>143.74872293189563</v>
      </c>
      <c r="BJ151" s="8">
        <f t="shared" si="31"/>
        <v>566280</v>
      </c>
      <c r="BK151" s="8">
        <f t="shared" si="32"/>
        <v>5028.8360393732246</v>
      </c>
      <c r="BL151" s="8">
        <f t="shared" si="33"/>
        <v>176285.48301049357</v>
      </c>
    </row>
    <row r="152" spans="1:64" x14ac:dyDescent="0.2">
      <c r="A152">
        <v>60</v>
      </c>
      <c r="B152" t="s">
        <v>51</v>
      </c>
      <c r="C152" t="s">
        <v>52</v>
      </c>
      <c r="D152" t="s">
        <v>53</v>
      </c>
      <c r="E152" t="s">
        <v>466</v>
      </c>
      <c r="F152" t="s">
        <v>461</v>
      </c>
      <c r="G152" t="s">
        <v>467</v>
      </c>
      <c r="H152" t="s">
        <v>467</v>
      </c>
      <c r="I152" t="s">
        <v>463</v>
      </c>
      <c r="J152" t="s">
        <v>58</v>
      </c>
      <c r="K152" t="s">
        <v>59</v>
      </c>
      <c r="L152" t="s">
        <v>60</v>
      </c>
      <c r="M152" t="s">
        <v>70</v>
      </c>
      <c r="N152" t="s">
        <v>71</v>
      </c>
      <c r="O152" t="s">
        <v>63</v>
      </c>
      <c r="P152">
        <v>2006</v>
      </c>
      <c r="Q152">
        <v>14</v>
      </c>
      <c r="R152">
        <v>-6.4447821999999997</v>
      </c>
      <c r="S152">
        <v>110.74349100000001</v>
      </c>
      <c r="T152">
        <v>30</v>
      </c>
      <c r="U152" s="12">
        <v>660</v>
      </c>
      <c r="V152" s="5">
        <v>0.329038461538461</v>
      </c>
      <c r="W152" s="5">
        <v>0.81072524760434705</v>
      </c>
      <c r="X152" s="5">
        <v>0.5</v>
      </c>
      <c r="Y152" s="5">
        <v>0.59</v>
      </c>
      <c r="Z152" s="6">
        <v>0.98144693350425605</v>
      </c>
      <c r="AA152" s="6">
        <v>55.194051448676397</v>
      </c>
      <c r="AB152" s="6">
        <v>35.419149328311299</v>
      </c>
      <c r="AC152" s="6">
        <v>0.217801095351357</v>
      </c>
      <c r="AD152" s="6">
        <v>0.21818452006801101</v>
      </c>
      <c r="AE152" s="6">
        <v>15.0384806545343</v>
      </c>
      <c r="AF152" s="6">
        <v>14.585681540374701</v>
      </c>
      <c r="AG152" s="6">
        <v>5.1712328767123301</v>
      </c>
      <c r="AH152" s="6">
        <v>0.12999999999999901</v>
      </c>
      <c r="AI152" s="10">
        <v>57.4</v>
      </c>
      <c r="AJ152" s="6">
        <f t="shared" si="23"/>
        <v>21.6352090947451</v>
      </c>
      <c r="AK152" s="6">
        <f t="shared" si="24"/>
        <v>16.463976218032769</v>
      </c>
      <c r="AL152" s="10">
        <v>35.764790905254898</v>
      </c>
      <c r="AM152" s="7">
        <v>1073681</v>
      </c>
      <c r="AN152" s="9">
        <v>53</v>
      </c>
      <c r="AO152" s="6">
        <v>158.24250000000001</v>
      </c>
      <c r="AP152" s="6">
        <v>124.958619540865</v>
      </c>
      <c r="AQ152" s="6">
        <v>189.9325</v>
      </c>
      <c r="AR152" s="6">
        <v>157.211526309867</v>
      </c>
      <c r="AS152" s="6">
        <v>24.710016566722199</v>
      </c>
      <c r="AT152" s="6">
        <v>0.52</v>
      </c>
      <c r="AU152" s="6">
        <v>3.1673237616589498</v>
      </c>
      <c r="AV152" s="10">
        <v>1.6470083560626501</v>
      </c>
      <c r="AW152" s="10">
        <v>4.2313803645821899</v>
      </c>
      <c r="AX152" s="10">
        <v>6.1674662801495401</v>
      </c>
      <c r="AY152" s="11">
        <v>858</v>
      </c>
      <c r="AZ152" s="10">
        <v>9.1825379853520541</v>
      </c>
      <c r="BA152" s="6">
        <v>20.8805893493996</v>
      </c>
      <c r="BB152" s="10">
        <v>208.805893493996</v>
      </c>
      <c r="BD152" s="8">
        <f t="shared" si="25"/>
        <v>37884</v>
      </c>
      <c r="BE152" s="8">
        <f t="shared" si="26"/>
        <v>9626.5498166473026</v>
      </c>
      <c r="BF152" s="8">
        <f t="shared" si="27"/>
        <v>27017.775696098372</v>
      </c>
      <c r="BG152" s="8">
        <f t="shared" si="28"/>
        <v>1087.025515001349</v>
      </c>
      <c r="BH152" s="8">
        <f t="shared" si="29"/>
        <v>2792.7110406242455</v>
      </c>
      <c r="BI152" s="8">
        <f t="shared" si="30"/>
        <v>143.74872293189563</v>
      </c>
      <c r="BJ152" s="8">
        <f t="shared" si="31"/>
        <v>566280</v>
      </c>
      <c r="BK152" s="8">
        <f t="shared" si="32"/>
        <v>6060.4750703323562</v>
      </c>
      <c r="BL152" s="8">
        <f t="shared" si="33"/>
        <v>137811.88970603736</v>
      </c>
    </row>
    <row r="153" spans="1:64" x14ac:dyDescent="0.2">
      <c r="A153">
        <v>143</v>
      </c>
      <c r="B153" t="s">
        <v>51</v>
      </c>
      <c r="C153" t="s">
        <v>52</v>
      </c>
      <c r="D153" t="s">
        <v>53</v>
      </c>
      <c r="E153" t="s">
        <v>468</v>
      </c>
      <c r="F153" t="s">
        <v>461</v>
      </c>
      <c r="G153" t="s">
        <v>469</v>
      </c>
      <c r="H153" t="s">
        <v>469</v>
      </c>
      <c r="I153" t="s">
        <v>463</v>
      </c>
      <c r="J153" t="s">
        <v>58</v>
      </c>
      <c r="K153" t="s">
        <v>59</v>
      </c>
      <c r="L153" t="s">
        <v>60</v>
      </c>
      <c r="M153" t="s">
        <v>70</v>
      </c>
      <c r="N153" t="s">
        <v>71</v>
      </c>
      <c r="O153" t="s">
        <v>63</v>
      </c>
      <c r="P153">
        <v>2006</v>
      </c>
      <c r="Q153">
        <v>14</v>
      </c>
      <c r="R153">
        <v>-6.4447821999999997</v>
      </c>
      <c r="S153">
        <v>110.74349100000001</v>
      </c>
      <c r="T153">
        <v>30</v>
      </c>
      <c r="U153" s="12">
        <v>660</v>
      </c>
      <c r="V153" s="5">
        <v>0.329038461538461</v>
      </c>
      <c r="W153" s="5">
        <v>0.81072524760434705</v>
      </c>
      <c r="X153" s="5">
        <v>0.5</v>
      </c>
      <c r="Y153" s="5">
        <v>0.59</v>
      </c>
      <c r="Z153" s="6">
        <v>0.98144693350425605</v>
      </c>
      <c r="AA153" s="6">
        <v>55.194051448676397</v>
      </c>
      <c r="AB153" s="6">
        <v>35.419149328311299</v>
      </c>
      <c r="AC153" s="6">
        <v>0.217801095351357</v>
      </c>
      <c r="AD153" s="6">
        <v>0.21818452006801101</v>
      </c>
      <c r="AE153" s="6">
        <v>15.0384806545343</v>
      </c>
      <c r="AF153" s="6">
        <v>14.585681540374701</v>
      </c>
      <c r="AG153" s="6">
        <v>5.1712328767123301</v>
      </c>
      <c r="AH153" s="6">
        <v>0.12999999999999901</v>
      </c>
      <c r="AI153" s="10">
        <v>57.4</v>
      </c>
      <c r="AJ153" s="6">
        <f t="shared" si="23"/>
        <v>21.6352090947451</v>
      </c>
      <c r="AK153" s="6">
        <f t="shared" si="24"/>
        <v>16.463976218032769</v>
      </c>
      <c r="AL153" s="10">
        <v>35.764790905254898</v>
      </c>
      <c r="AM153" s="7">
        <v>1073681</v>
      </c>
      <c r="AN153" s="9">
        <v>53</v>
      </c>
      <c r="AO153" s="6">
        <v>158.24250000000001</v>
      </c>
      <c r="AP153" s="6">
        <v>124.958619540865</v>
      </c>
      <c r="AQ153" s="6">
        <v>189.9325</v>
      </c>
      <c r="AR153" s="6">
        <v>157.211526309867</v>
      </c>
      <c r="AS153" s="6">
        <v>24.710016566722199</v>
      </c>
      <c r="AT153" s="6">
        <v>0.52</v>
      </c>
      <c r="AU153" s="6">
        <v>3.1673237616589498</v>
      </c>
      <c r="AV153" s="10">
        <v>1.6470083560626501</v>
      </c>
      <c r="AW153" s="10">
        <v>4.2313803645821899</v>
      </c>
      <c r="AX153" s="10">
        <v>6.1674662801495401</v>
      </c>
      <c r="AY153" s="11">
        <v>858</v>
      </c>
      <c r="AZ153" s="10">
        <v>9.1825379853520541</v>
      </c>
      <c r="BA153" s="6">
        <v>20.8805893493996</v>
      </c>
      <c r="BB153" s="10">
        <v>208.805893493996</v>
      </c>
      <c r="BD153" s="8">
        <f t="shared" si="25"/>
        <v>37884</v>
      </c>
      <c r="BE153" s="8">
        <f t="shared" si="26"/>
        <v>9626.5498166473026</v>
      </c>
      <c r="BF153" s="8">
        <f t="shared" si="27"/>
        <v>27017.775696098372</v>
      </c>
      <c r="BG153" s="8">
        <f t="shared" si="28"/>
        <v>1087.025515001349</v>
      </c>
      <c r="BH153" s="8">
        <f t="shared" si="29"/>
        <v>2792.7110406242455</v>
      </c>
      <c r="BI153" s="8">
        <f t="shared" si="30"/>
        <v>143.74872293189563</v>
      </c>
      <c r="BJ153" s="8">
        <f t="shared" si="31"/>
        <v>566280</v>
      </c>
      <c r="BK153" s="8">
        <f t="shared" si="32"/>
        <v>6060.4750703323562</v>
      </c>
      <c r="BL153" s="8">
        <f t="shared" si="33"/>
        <v>137811.88970603736</v>
      </c>
    </row>
    <row r="154" spans="1:64" x14ac:dyDescent="0.2">
      <c r="A154">
        <v>180</v>
      </c>
      <c r="B154" t="s">
        <v>51</v>
      </c>
      <c r="C154" t="s">
        <v>350</v>
      </c>
      <c r="D154" t="s">
        <v>88</v>
      </c>
      <c r="E154" t="s">
        <v>284</v>
      </c>
      <c r="F154" t="s">
        <v>471</v>
      </c>
      <c r="G154" t="s">
        <v>472</v>
      </c>
      <c r="H154" t="s">
        <v>472</v>
      </c>
      <c r="I154" t="s">
        <v>473</v>
      </c>
      <c r="J154" t="s">
        <v>58</v>
      </c>
      <c r="K154" t="s">
        <v>69</v>
      </c>
      <c r="L154" t="s">
        <v>69</v>
      </c>
      <c r="M154" t="s">
        <v>61</v>
      </c>
      <c r="N154" t="s">
        <v>71</v>
      </c>
      <c r="O154" t="s">
        <v>63</v>
      </c>
      <c r="P154">
        <v>2012</v>
      </c>
      <c r="Q154">
        <v>20</v>
      </c>
      <c r="R154">
        <v>1.0441369</v>
      </c>
      <c r="S154">
        <v>104.1357136</v>
      </c>
      <c r="T154">
        <v>30</v>
      </c>
      <c r="U154" s="12">
        <v>65</v>
      </c>
      <c r="V154" s="5">
        <v>0.340576923076923</v>
      </c>
      <c r="W154" s="5">
        <v>0.42277691219569102</v>
      </c>
      <c r="X154" s="5">
        <v>0</v>
      </c>
      <c r="Y154" s="5">
        <v>0.35</v>
      </c>
      <c r="Z154" s="6">
        <v>1.0570720563139699</v>
      </c>
      <c r="AA154" s="6">
        <v>55.194051448676397</v>
      </c>
      <c r="AB154" s="6">
        <v>37.858327449202399</v>
      </c>
      <c r="AC154" s="6">
        <v>0.217801095351357</v>
      </c>
      <c r="AD154" s="6">
        <v>0.22689982677488499</v>
      </c>
      <c r="AE154" s="6">
        <v>15.0384806545343</v>
      </c>
      <c r="AF154" s="6">
        <v>15.177397578368</v>
      </c>
      <c r="AG154" s="6">
        <v>5.1712328767123301</v>
      </c>
      <c r="AH154" s="6">
        <v>0.12999999999999901</v>
      </c>
      <c r="AI154" s="10">
        <v>84.89</v>
      </c>
      <c r="AJ154" s="6">
        <f t="shared" si="23"/>
        <v>46.669483683771603</v>
      </c>
      <c r="AK154" s="6">
        <f t="shared" si="24"/>
        <v>41.498250807059271</v>
      </c>
      <c r="AL154" s="10">
        <v>38.220516316228398</v>
      </c>
      <c r="AM154" s="7">
        <v>1229746.949</v>
      </c>
      <c r="AN154" s="9">
        <v>53</v>
      </c>
      <c r="AO154" s="6">
        <v>158.24250000000001</v>
      </c>
      <c r="AP154" s="6">
        <v>113.692266838573</v>
      </c>
      <c r="AQ154" s="6">
        <v>189.9325</v>
      </c>
      <c r="AR154" s="6">
        <v>143.638829338573</v>
      </c>
      <c r="AS154" s="6">
        <v>18.2379769313306</v>
      </c>
      <c r="AT154" s="6">
        <v>0.52</v>
      </c>
      <c r="AU154" s="6">
        <v>2.3954838322001599</v>
      </c>
      <c r="AV154" s="10">
        <v>1.2456515927440801</v>
      </c>
      <c r="AW154" s="10">
        <v>12.5901764474968</v>
      </c>
      <c r="AX154" s="10">
        <v>84.997432178631499</v>
      </c>
      <c r="AY154" s="11">
        <v>84.5</v>
      </c>
      <c r="AZ154" s="10">
        <v>8.0014849724035813</v>
      </c>
      <c r="BA154" s="6">
        <v>1.8963279222057801</v>
      </c>
      <c r="BB154" s="10">
        <v>18.9632792220578</v>
      </c>
      <c r="BD154" s="8">
        <f t="shared" si="25"/>
        <v>5517.85</v>
      </c>
      <c r="BE154" s="8">
        <f t="shared" si="26"/>
        <v>986.53084259391994</v>
      </c>
      <c r="BF154" s="8">
        <f t="shared" si="27"/>
        <v>2820.4636975411472</v>
      </c>
      <c r="BG154" s="8">
        <f t="shared" si="28"/>
        <v>80.967353528365209</v>
      </c>
      <c r="BH154" s="8">
        <f t="shared" si="29"/>
        <v>818.36146908729199</v>
      </c>
      <c r="BI154" s="8">
        <f t="shared" si="30"/>
        <v>14.157071197838205</v>
      </c>
      <c r="BJ154" s="8">
        <f t="shared" si="31"/>
        <v>5492.5</v>
      </c>
      <c r="BK154" s="8">
        <f t="shared" si="32"/>
        <v>520.09652320623275</v>
      </c>
      <c r="BL154" s="8">
        <f t="shared" si="33"/>
        <v>1232.6131494337569</v>
      </c>
    </row>
    <row r="155" spans="1:64" x14ac:dyDescent="0.2">
      <c r="A155">
        <v>181</v>
      </c>
      <c r="B155" t="s">
        <v>51</v>
      </c>
      <c r="C155" t="s">
        <v>350</v>
      </c>
      <c r="D155" t="s">
        <v>88</v>
      </c>
      <c r="E155" t="s">
        <v>284</v>
      </c>
      <c r="F155" t="s">
        <v>471</v>
      </c>
      <c r="G155" t="s">
        <v>474</v>
      </c>
      <c r="H155" t="s">
        <v>474</v>
      </c>
      <c r="I155" t="s">
        <v>473</v>
      </c>
      <c r="J155" t="s">
        <v>58</v>
      </c>
      <c r="K155" t="s">
        <v>69</v>
      </c>
      <c r="L155" t="s">
        <v>69</v>
      </c>
      <c r="M155" t="s">
        <v>61</v>
      </c>
      <c r="N155" t="s">
        <v>71</v>
      </c>
      <c r="O155" t="s">
        <v>63</v>
      </c>
      <c r="P155">
        <v>2012</v>
      </c>
      <c r="Q155">
        <v>20</v>
      </c>
      <c r="R155">
        <v>1.0441369</v>
      </c>
      <c r="S155">
        <v>104.1357136</v>
      </c>
      <c r="T155">
        <v>30</v>
      </c>
      <c r="U155" s="12">
        <v>65</v>
      </c>
      <c r="V155" s="5">
        <v>0.340576923076923</v>
      </c>
      <c r="W155" s="5">
        <v>0.42277691219569102</v>
      </c>
      <c r="X155" s="5">
        <v>0</v>
      </c>
      <c r="Y155" s="5">
        <v>0.35</v>
      </c>
      <c r="Z155" s="6">
        <v>1.0570720563139699</v>
      </c>
      <c r="AA155" s="6">
        <v>55.194051448676397</v>
      </c>
      <c r="AB155" s="6">
        <v>37.858327449202399</v>
      </c>
      <c r="AC155" s="6">
        <v>0.217801095351357</v>
      </c>
      <c r="AD155" s="6">
        <v>0.22689982677488499</v>
      </c>
      <c r="AE155" s="6">
        <v>15.0384806545343</v>
      </c>
      <c r="AF155" s="6">
        <v>15.177397578368</v>
      </c>
      <c r="AG155" s="6">
        <v>5.1712328767123301</v>
      </c>
      <c r="AH155" s="6">
        <v>0.12999999999999901</v>
      </c>
      <c r="AI155" s="10">
        <v>84.89</v>
      </c>
      <c r="AJ155" s="6">
        <f t="shared" si="23"/>
        <v>46.669483683771603</v>
      </c>
      <c r="AK155" s="6">
        <f t="shared" si="24"/>
        <v>41.498250807059271</v>
      </c>
      <c r="AL155" s="10">
        <v>38.220516316228398</v>
      </c>
      <c r="AM155" s="7">
        <v>1229746.949</v>
      </c>
      <c r="AN155" s="9">
        <v>53</v>
      </c>
      <c r="AO155" s="6">
        <v>158.24250000000001</v>
      </c>
      <c r="AP155" s="6">
        <v>113.692266838573</v>
      </c>
      <c r="AQ155" s="6">
        <v>189.9325</v>
      </c>
      <c r="AR155" s="6">
        <v>143.638829338573</v>
      </c>
      <c r="AS155" s="6">
        <v>18.2379769313306</v>
      </c>
      <c r="AT155" s="6">
        <v>0.52</v>
      </c>
      <c r="AU155" s="6">
        <v>2.3954838322001599</v>
      </c>
      <c r="AV155" s="10">
        <v>1.2456515927440801</v>
      </c>
      <c r="AW155" s="10">
        <v>12.5901764474968</v>
      </c>
      <c r="AX155" s="10">
        <v>84.997432178631499</v>
      </c>
      <c r="AY155" s="11">
        <v>84.5</v>
      </c>
      <c r="AZ155" s="10">
        <v>8.0014849724035813</v>
      </c>
      <c r="BA155" s="6">
        <v>1.8963279222057801</v>
      </c>
      <c r="BB155" s="10">
        <v>18.9632792220578</v>
      </c>
      <c r="BD155" s="8">
        <f t="shared" si="25"/>
        <v>5517.85</v>
      </c>
      <c r="BE155" s="8">
        <f t="shared" si="26"/>
        <v>986.53084259391994</v>
      </c>
      <c r="BF155" s="8">
        <f t="shared" si="27"/>
        <v>2820.4636975411472</v>
      </c>
      <c r="BG155" s="8">
        <f t="shared" si="28"/>
        <v>80.967353528365209</v>
      </c>
      <c r="BH155" s="8">
        <f t="shared" si="29"/>
        <v>818.36146908729199</v>
      </c>
      <c r="BI155" s="8">
        <f t="shared" si="30"/>
        <v>14.157071197838205</v>
      </c>
      <c r="BJ155" s="8">
        <f t="shared" si="31"/>
        <v>5492.5</v>
      </c>
      <c r="BK155" s="8">
        <f t="shared" si="32"/>
        <v>520.09652320623275</v>
      </c>
      <c r="BL155" s="8">
        <f t="shared" si="33"/>
        <v>1232.6131494337569</v>
      </c>
    </row>
    <row r="156" spans="1:64" x14ac:dyDescent="0.2">
      <c r="A156">
        <v>84</v>
      </c>
      <c r="B156" t="s">
        <v>51</v>
      </c>
      <c r="C156" t="s">
        <v>289</v>
      </c>
      <c r="D156" t="s">
        <v>88</v>
      </c>
      <c r="E156" t="s">
        <v>93</v>
      </c>
      <c r="F156" t="s">
        <v>475</v>
      </c>
      <c r="G156" t="s">
        <v>476</v>
      </c>
      <c r="H156" t="s">
        <v>476</v>
      </c>
      <c r="I156" t="s">
        <v>477</v>
      </c>
      <c r="J156" t="s">
        <v>58</v>
      </c>
      <c r="K156" t="s">
        <v>59</v>
      </c>
      <c r="L156" t="s">
        <v>60</v>
      </c>
      <c r="M156" t="s">
        <v>70</v>
      </c>
      <c r="N156" t="s">
        <v>71</v>
      </c>
      <c r="O156" t="s">
        <v>63</v>
      </c>
      <c r="P156">
        <v>2008</v>
      </c>
      <c r="Q156">
        <v>16</v>
      </c>
      <c r="R156">
        <v>-5.5212073999999998</v>
      </c>
      <c r="S156">
        <v>105.35347729999999</v>
      </c>
      <c r="T156">
        <v>30</v>
      </c>
      <c r="U156" s="12">
        <v>100</v>
      </c>
      <c r="V156" s="5">
        <v>0.332884615384615</v>
      </c>
      <c r="W156" s="5">
        <v>0.58669322733791496</v>
      </c>
      <c r="X156" s="5">
        <v>-0.21</v>
      </c>
      <c r="Y156" s="5">
        <v>0.35</v>
      </c>
      <c r="Z156" s="6">
        <v>0.97010632915355999</v>
      </c>
      <c r="AA156" s="6">
        <v>55.194051448676397</v>
      </c>
      <c r="AB156" s="6">
        <v>35.021363762459501</v>
      </c>
      <c r="AC156" s="6">
        <v>0.217801095351357</v>
      </c>
      <c r="AD156" s="6">
        <v>0.21312827185109101</v>
      </c>
      <c r="AE156" s="6">
        <v>15.0384806545343</v>
      </c>
      <c r="AF156" s="6">
        <v>14.250583282953301</v>
      </c>
      <c r="AG156" s="6">
        <v>5.1712328767123301</v>
      </c>
      <c r="AH156" s="6">
        <v>0.12999999999999901</v>
      </c>
      <c r="AI156" s="10">
        <v>62.92</v>
      </c>
      <c r="AJ156" s="6">
        <f t="shared" si="23"/>
        <v>27.555507965689401</v>
      </c>
      <c r="AK156" s="6">
        <f t="shared" si="24"/>
        <v>22.38427508897707</v>
      </c>
      <c r="AL156" s="10">
        <v>35.364492034310601</v>
      </c>
      <c r="AM156" s="7">
        <v>1534245.6669999999</v>
      </c>
      <c r="AN156" s="9">
        <v>53</v>
      </c>
      <c r="AO156" s="6">
        <v>158.24250000000001</v>
      </c>
      <c r="AP156" s="6">
        <v>126.82963082507</v>
      </c>
      <c r="AQ156" s="6">
        <v>189.9325</v>
      </c>
      <c r="AR156" s="6">
        <v>159.459982829377</v>
      </c>
      <c r="AS156" s="6">
        <v>25.877522350933202</v>
      </c>
      <c r="AT156" s="6">
        <v>0.52</v>
      </c>
      <c r="AU156" s="6">
        <v>1.8919634438512301</v>
      </c>
      <c r="AV156" s="10">
        <v>0.98382099080263996</v>
      </c>
      <c r="AW156" s="10">
        <v>17.778345083006499</v>
      </c>
      <c r="AX156" s="10">
        <v>28.5264131217669</v>
      </c>
      <c r="AY156" s="11">
        <v>130</v>
      </c>
      <c r="AZ156" s="10">
        <v>13.336340953533387</v>
      </c>
      <c r="BA156" s="6">
        <v>2.5232258832959502</v>
      </c>
      <c r="BB156" s="10">
        <v>25.232258832959499</v>
      </c>
      <c r="BD156" s="8">
        <f t="shared" si="25"/>
        <v>6292</v>
      </c>
      <c r="BE156" s="8">
        <f t="shared" si="26"/>
        <v>1425.0583282953301</v>
      </c>
      <c r="BF156" s="8">
        <f t="shared" si="27"/>
        <v>4053.572491102293</v>
      </c>
      <c r="BG156" s="8">
        <f t="shared" si="28"/>
        <v>98.382099080263998</v>
      </c>
      <c r="BH156" s="8">
        <f t="shared" si="29"/>
        <v>1777.83450830065</v>
      </c>
      <c r="BI156" s="8">
        <f t="shared" si="30"/>
        <v>21.780109535135701</v>
      </c>
      <c r="BJ156" s="8">
        <f t="shared" si="31"/>
        <v>13000</v>
      </c>
      <c r="BK156" s="8">
        <f t="shared" si="32"/>
        <v>1333.6340953533388</v>
      </c>
      <c r="BL156" s="8">
        <f t="shared" si="33"/>
        <v>2523.2258832959496</v>
      </c>
    </row>
    <row r="157" spans="1:64" x14ac:dyDescent="0.2">
      <c r="A157">
        <v>200</v>
      </c>
      <c r="B157" t="s">
        <v>51</v>
      </c>
      <c r="C157" t="s">
        <v>289</v>
      </c>
      <c r="D157" t="s">
        <v>88</v>
      </c>
      <c r="E157" t="s">
        <v>93</v>
      </c>
      <c r="F157" t="s">
        <v>475</v>
      </c>
      <c r="G157" t="s">
        <v>479</v>
      </c>
      <c r="H157" t="s">
        <v>479</v>
      </c>
      <c r="I157" t="s">
        <v>477</v>
      </c>
      <c r="J157" t="s">
        <v>58</v>
      </c>
      <c r="K157" t="s">
        <v>59</v>
      </c>
      <c r="L157" t="s">
        <v>60</v>
      </c>
      <c r="M157" t="s">
        <v>70</v>
      </c>
      <c r="N157" t="s">
        <v>71</v>
      </c>
      <c r="O157" t="s">
        <v>63</v>
      </c>
      <c r="P157">
        <v>2007</v>
      </c>
      <c r="Q157">
        <v>15</v>
      </c>
      <c r="R157">
        <v>-5.5212073999999998</v>
      </c>
      <c r="S157">
        <v>105.35347729999999</v>
      </c>
      <c r="T157">
        <v>30</v>
      </c>
      <c r="U157" s="12">
        <v>100</v>
      </c>
      <c r="V157" s="5">
        <v>0.33096153846153797</v>
      </c>
      <c r="W157" s="5">
        <v>0.58669322733791496</v>
      </c>
      <c r="X157" s="5">
        <v>-0.21</v>
      </c>
      <c r="Y157" s="5">
        <v>0.35</v>
      </c>
      <c r="Z157" s="6">
        <v>0.975743679439392</v>
      </c>
      <c r="AA157" s="6">
        <v>55.194051448676397</v>
      </c>
      <c r="AB157" s="6">
        <v>35.219099691389502</v>
      </c>
      <c r="AC157" s="6">
        <v>0.217801095351357</v>
      </c>
      <c r="AD157" s="6">
        <v>0.21563416769032101</v>
      </c>
      <c r="AE157" s="6">
        <v>15.0384806545343</v>
      </c>
      <c r="AF157" s="6">
        <v>14.416672036337401</v>
      </c>
      <c r="AG157" s="6">
        <v>5.1712328767123301</v>
      </c>
      <c r="AH157" s="6">
        <v>0.12999999999999901</v>
      </c>
      <c r="AI157" s="10">
        <v>62.92</v>
      </c>
      <c r="AJ157" s="6">
        <f t="shared" si="23"/>
        <v>27.356522750289102</v>
      </c>
      <c r="AK157" s="6">
        <f t="shared" si="24"/>
        <v>22.185289873576771</v>
      </c>
      <c r="AL157" s="10">
        <v>35.5634772497109</v>
      </c>
      <c r="AM157" s="7">
        <v>1618629.179</v>
      </c>
      <c r="AN157" s="9">
        <v>53</v>
      </c>
      <c r="AO157" s="6">
        <v>158.24250000000001</v>
      </c>
      <c r="AP157" s="6">
        <v>125.894125182967</v>
      </c>
      <c r="AQ157" s="6">
        <v>189.9325</v>
      </c>
      <c r="AR157" s="6">
        <v>158.335754569622</v>
      </c>
      <c r="AS157" s="6">
        <v>25.2915268515371</v>
      </c>
      <c r="AT157" s="6">
        <v>0.52</v>
      </c>
      <c r="AU157" s="6">
        <v>1.8919634438512301</v>
      </c>
      <c r="AV157" s="10">
        <v>0.98382099080263996</v>
      </c>
      <c r="AW157" s="10">
        <v>24.325382115528502</v>
      </c>
      <c r="AX157" s="10">
        <v>42.107398661860202</v>
      </c>
      <c r="AY157" s="11">
        <v>130</v>
      </c>
      <c r="AZ157" s="10">
        <v>14.196035494348601</v>
      </c>
      <c r="BA157" s="6">
        <v>2.40901320550641</v>
      </c>
      <c r="BB157" s="10">
        <v>24.0901320550641</v>
      </c>
      <c r="BD157" s="8">
        <f t="shared" si="25"/>
        <v>6292</v>
      </c>
      <c r="BE157" s="8">
        <f t="shared" si="26"/>
        <v>1441.66720363374</v>
      </c>
      <c r="BF157" s="8">
        <f t="shared" si="27"/>
        <v>4073.4710126423229</v>
      </c>
      <c r="BG157" s="8">
        <f t="shared" si="28"/>
        <v>98.382099080263998</v>
      </c>
      <c r="BH157" s="8">
        <f t="shared" si="29"/>
        <v>2432.53821155285</v>
      </c>
      <c r="BI157" s="8">
        <f t="shared" si="30"/>
        <v>21.780109535135701</v>
      </c>
      <c r="BJ157" s="8">
        <f t="shared" si="31"/>
        <v>13000</v>
      </c>
      <c r="BK157" s="8">
        <f t="shared" si="32"/>
        <v>1419.60354943486</v>
      </c>
      <c r="BL157" s="8">
        <f t="shared" si="33"/>
        <v>2409.01320550641</v>
      </c>
    </row>
    <row r="158" spans="1:64" x14ac:dyDescent="0.2">
      <c r="A158">
        <v>54</v>
      </c>
      <c r="B158" t="s">
        <v>51</v>
      </c>
      <c r="C158" t="s">
        <v>307</v>
      </c>
      <c r="D158" t="s">
        <v>88</v>
      </c>
      <c r="E158" t="s">
        <v>104</v>
      </c>
      <c r="F158" t="s">
        <v>480</v>
      </c>
      <c r="G158" t="s">
        <v>481</v>
      </c>
      <c r="H158" t="s">
        <v>481</v>
      </c>
      <c r="I158" t="s">
        <v>482</v>
      </c>
      <c r="J158" t="s">
        <v>58</v>
      </c>
      <c r="K158" t="s">
        <v>59</v>
      </c>
      <c r="L158" t="s">
        <v>60</v>
      </c>
      <c r="M158" t="s">
        <v>70</v>
      </c>
      <c r="N158" t="s">
        <v>80</v>
      </c>
      <c r="O158" t="s">
        <v>63</v>
      </c>
      <c r="P158">
        <v>2013</v>
      </c>
      <c r="Q158">
        <v>21</v>
      </c>
      <c r="R158">
        <v>-1.0765499999999999</v>
      </c>
      <c r="S158">
        <v>100.3724</v>
      </c>
      <c r="T158">
        <v>30</v>
      </c>
      <c r="U158" s="12">
        <v>112</v>
      </c>
      <c r="V158" s="5">
        <v>0.378529411764705</v>
      </c>
      <c r="W158" s="5">
        <v>0.42277691219569102</v>
      </c>
      <c r="X158" s="5">
        <v>-0.01</v>
      </c>
      <c r="Y158" s="5">
        <v>0.35</v>
      </c>
      <c r="Z158" s="6">
        <v>0.87883555641934197</v>
      </c>
      <c r="AA158" s="6">
        <v>55.194051448676397</v>
      </c>
      <c r="AB158" s="6">
        <v>30.9318779648526</v>
      </c>
      <c r="AC158" s="6">
        <v>0.217801095351357</v>
      </c>
      <c r="AD158" s="6">
        <v>0.19669881321941099</v>
      </c>
      <c r="AE158" s="6">
        <v>15.0384806545343</v>
      </c>
      <c r="AF158" s="6">
        <v>13.0730011494817</v>
      </c>
      <c r="AG158" s="6">
        <v>4.7031963470319598</v>
      </c>
      <c r="AH158" s="6">
        <v>0.12</v>
      </c>
      <c r="AI158" s="10">
        <v>62.92</v>
      </c>
      <c r="AJ158" s="6">
        <f t="shared" si="23"/>
        <v>31.6744680951976</v>
      </c>
      <c r="AK158" s="6">
        <f t="shared" si="24"/>
        <v>26.971271748165641</v>
      </c>
      <c r="AL158" s="10">
        <v>31.245531904802402</v>
      </c>
      <c r="AM158" s="7">
        <v>1618629.179</v>
      </c>
      <c r="AN158" s="9">
        <v>53</v>
      </c>
      <c r="AO158" s="6">
        <v>158.24250000000001</v>
      </c>
      <c r="AP158" s="6">
        <v>144.74898337951299</v>
      </c>
      <c r="AQ158" s="6">
        <v>189.9325</v>
      </c>
      <c r="AR158" s="6">
        <v>180.75505689477799</v>
      </c>
      <c r="AS158" s="6">
        <v>39.171063160672901</v>
      </c>
      <c r="AT158" s="6">
        <v>0.57248062015503798</v>
      </c>
      <c r="AU158" s="6">
        <v>1.67053065083138</v>
      </c>
      <c r="AV158" s="10">
        <v>0.95634642297595396</v>
      </c>
      <c r="AW158" s="10">
        <v>13.7384093168078</v>
      </c>
      <c r="AX158" s="10">
        <v>54.053451478149903</v>
      </c>
      <c r="AY158" s="11">
        <v>145.6</v>
      </c>
      <c r="AZ158" s="10">
        <v>16.204311072699529</v>
      </c>
      <c r="BA158" s="6">
        <v>1.87726807123289</v>
      </c>
      <c r="BB158" s="10">
        <v>18.772680712328899</v>
      </c>
      <c r="BD158" s="8">
        <f t="shared" si="25"/>
        <v>7047.04</v>
      </c>
      <c r="BE158" s="8">
        <f t="shared" si="26"/>
        <v>1464.1761287419504</v>
      </c>
      <c r="BF158" s="8">
        <f t="shared" si="27"/>
        <v>4026.2575642054485</v>
      </c>
      <c r="BG158" s="8">
        <f t="shared" si="28"/>
        <v>107.11079937330685</v>
      </c>
      <c r="BH158" s="8">
        <f t="shared" si="29"/>
        <v>1538.7018434824736</v>
      </c>
      <c r="BI158" s="8">
        <f t="shared" si="30"/>
        <v>24.393722679351985</v>
      </c>
      <c r="BJ158" s="8">
        <f t="shared" si="31"/>
        <v>16307.199999999999</v>
      </c>
      <c r="BK158" s="8">
        <f t="shared" si="32"/>
        <v>1814.8828401423473</v>
      </c>
      <c r="BL158" s="8">
        <f t="shared" si="33"/>
        <v>2102.5402397808366</v>
      </c>
    </row>
    <row r="159" spans="1:64" x14ac:dyDescent="0.2">
      <c r="A159">
        <v>169</v>
      </c>
      <c r="B159" t="s">
        <v>51</v>
      </c>
      <c r="C159" t="s">
        <v>307</v>
      </c>
      <c r="D159" t="s">
        <v>88</v>
      </c>
      <c r="E159" t="s">
        <v>104</v>
      </c>
      <c r="F159" t="s">
        <v>480</v>
      </c>
      <c r="G159" t="s">
        <v>483</v>
      </c>
      <c r="H159" t="s">
        <v>483</v>
      </c>
      <c r="I159" t="s">
        <v>482</v>
      </c>
      <c r="J159" t="s">
        <v>58</v>
      </c>
      <c r="K159" t="s">
        <v>59</v>
      </c>
      <c r="L159" t="s">
        <v>60</v>
      </c>
      <c r="M159" t="s">
        <v>70</v>
      </c>
      <c r="N159" t="s">
        <v>80</v>
      </c>
      <c r="O159" t="s">
        <v>63</v>
      </c>
      <c r="P159">
        <v>2013</v>
      </c>
      <c r="Q159">
        <v>21</v>
      </c>
      <c r="R159">
        <v>-1.0765499999999999</v>
      </c>
      <c r="S159">
        <v>100.3724</v>
      </c>
      <c r="T159">
        <v>30</v>
      </c>
      <c r="U159" s="12">
        <v>112</v>
      </c>
      <c r="V159" s="5">
        <v>0.378529411764705</v>
      </c>
      <c r="W159" s="5">
        <v>0.42277691219569102</v>
      </c>
      <c r="X159" s="5">
        <v>-0.01</v>
      </c>
      <c r="Y159" s="5">
        <v>0.35</v>
      </c>
      <c r="Z159" s="6">
        <v>0.87883555641934197</v>
      </c>
      <c r="AA159" s="6">
        <v>55.194051448676397</v>
      </c>
      <c r="AB159" s="6">
        <v>30.9318779648526</v>
      </c>
      <c r="AC159" s="6">
        <v>0.217801095351357</v>
      </c>
      <c r="AD159" s="6">
        <v>0.19669881321941099</v>
      </c>
      <c r="AE159" s="6">
        <v>15.0384806545343</v>
      </c>
      <c r="AF159" s="6">
        <v>13.0730011494817</v>
      </c>
      <c r="AG159" s="6">
        <v>4.7031963470319598</v>
      </c>
      <c r="AH159" s="6">
        <v>0.12</v>
      </c>
      <c r="AI159" s="10">
        <v>62.92</v>
      </c>
      <c r="AJ159" s="6">
        <f t="shared" si="23"/>
        <v>31.6744680951976</v>
      </c>
      <c r="AK159" s="6">
        <f t="shared" si="24"/>
        <v>26.971271748165641</v>
      </c>
      <c r="AL159" s="10">
        <v>31.245531904802402</v>
      </c>
      <c r="AM159" s="7">
        <v>1618629.179</v>
      </c>
      <c r="AN159" s="9">
        <v>53</v>
      </c>
      <c r="AO159" s="6">
        <v>158.24250000000001</v>
      </c>
      <c r="AP159" s="6">
        <v>144.74898337951299</v>
      </c>
      <c r="AQ159" s="6">
        <v>189.9325</v>
      </c>
      <c r="AR159" s="6">
        <v>180.75505689477799</v>
      </c>
      <c r="AS159" s="6">
        <v>39.171063160672901</v>
      </c>
      <c r="AT159" s="6">
        <v>0.57248062015503798</v>
      </c>
      <c r="AU159" s="6">
        <v>1.67053065083138</v>
      </c>
      <c r="AV159" s="10">
        <v>0.95634642297595396</v>
      </c>
      <c r="AW159" s="10">
        <v>13.7384093168078</v>
      </c>
      <c r="AX159" s="10">
        <v>54.053451478149903</v>
      </c>
      <c r="AY159" s="11">
        <v>145.6</v>
      </c>
      <c r="AZ159" s="10">
        <v>16.204311072699529</v>
      </c>
      <c r="BA159" s="6">
        <v>1.87726807123289</v>
      </c>
      <c r="BB159" s="10">
        <v>18.772680712328899</v>
      </c>
      <c r="BD159" s="8">
        <f t="shared" si="25"/>
        <v>7047.04</v>
      </c>
      <c r="BE159" s="8">
        <f t="shared" si="26"/>
        <v>1464.1761287419504</v>
      </c>
      <c r="BF159" s="8">
        <f t="shared" si="27"/>
        <v>4026.2575642054485</v>
      </c>
      <c r="BG159" s="8">
        <f t="shared" si="28"/>
        <v>107.11079937330685</v>
      </c>
      <c r="BH159" s="8">
        <f t="shared" si="29"/>
        <v>1538.7018434824736</v>
      </c>
      <c r="BI159" s="8">
        <f t="shared" si="30"/>
        <v>24.393722679351985</v>
      </c>
      <c r="BJ159" s="8">
        <f t="shared" si="31"/>
        <v>16307.199999999999</v>
      </c>
      <c r="BK159" s="8">
        <f t="shared" si="32"/>
        <v>1814.8828401423473</v>
      </c>
      <c r="BL159" s="8">
        <f t="shared" si="33"/>
        <v>2102.5402397808366</v>
      </c>
    </row>
    <row r="160" spans="1:64" x14ac:dyDescent="0.2">
      <c r="A160">
        <v>147</v>
      </c>
      <c r="B160" t="s">
        <v>51</v>
      </c>
      <c r="C160" t="s">
        <v>150</v>
      </c>
      <c r="D160" t="s">
        <v>151</v>
      </c>
      <c r="E160" t="s">
        <v>484</v>
      </c>
      <c r="F160" t="s">
        <v>485</v>
      </c>
      <c r="G160" t="s">
        <v>486</v>
      </c>
      <c r="H160" t="s">
        <v>486</v>
      </c>
      <c r="I160" t="s">
        <v>487</v>
      </c>
      <c r="J160" t="s">
        <v>58</v>
      </c>
      <c r="K160" t="s">
        <v>69</v>
      </c>
      <c r="L160" t="s">
        <v>69</v>
      </c>
      <c r="M160" t="s">
        <v>70</v>
      </c>
      <c r="N160" t="s">
        <v>71</v>
      </c>
      <c r="O160" t="s">
        <v>63</v>
      </c>
      <c r="P160">
        <v>2013</v>
      </c>
      <c r="Q160">
        <v>21</v>
      </c>
      <c r="R160">
        <v>-4.8167108450000002</v>
      </c>
      <c r="S160">
        <v>119.5016842</v>
      </c>
      <c r="T160">
        <v>30</v>
      </c>
      <c r="U160" s="12">
        <v>35</v>
      </c>
      <c r="V160" s="5">
        <v>0.34250000000000003</v>
      </c>
      <c r="W160" s="5">
        <v>0.65948483401478297</v>
      </c>
      <c r="X160" s="5">
        <v>0.27</v>
      </c>
      <c r="Y160" s="5">
        <v>0.4</v>
      </c>
      <c r="Z160" s="6">
        <v>0.94286927412786403</v>
      </c>
      <c r="AA160" s="6">
        <v>56.767961132673399</v>
      </c>
      <c r="AB160" s="6">
        <v>35.0122882323762</v>
      </c>
      <c r="AC160" s="6">
        <v>0.217801095351357</v>
      </c>
      <c r="AD160" s="6">
        <v>0.20123069726389201</v>
      </c>
      <c r="AE160" s="6">
        <v>15.0384806545343</v>
      </c>
      <c r="AF160" s="6">
        <v>13.4616740238218</v>
      </c>
      <c r="AG160" s="6">
        <v>5.1712328767123301</v>
      </c>
      <c r="AH160" s="6">
        <v>0.12999999999999901</v>
      </c>
      <c r="AI160" s="10">
        <v>69.23</v>
      </c>
      <c r="AJ160" s="6">
        <f t="shared" si="23"/>
        <v>33.880617705055101</v>
      </c>
      <c r="AK160" s="6">
        <f t="shared" si="24"/>
        <v>28.70938482834277</v>
      </c>
      <c r="AL160" s="10">
        <v>35.349382294944903</v>
      </c>
      <c r="AM160" s="7">
        <v>1983083.585</v>
      </c>
      <c r="AN160" s="9">
        <v>53</v>
      </c>
      <c r="AO160" s="6">
        <v>158.24250000000001</v>
      </c>
      <c r="AP160" s="6">
        <v>130.508686841296</v>
      </c>
      <c r="AQ160" s="6">
        <v>189.9325</v>
      </c>
      <c r="AR160" s="6">
        <v>164.08265193386501</v>
      </c>
      <c r="AS160" s="6">
        <v>27.1793253277723</v>
      </c>
      <c r="AT160" s="6">
        <v>0.52</v>
      </c>
      <c r="AU160" s="6">
        <v>2.1902465468807102</v>
      </c>
      <c r="AV160" s="10">
        <v>1.13892820437797</v>
      </c>
      <c r="AW160" s="10">
        <v>13.805033110702301</v>
      </c>
      <c r="AX160" s="10">
        <v>31.0391484449312</v>
      </c>
      <c r="AY160" s="11">
        <v>45.5</v>
      </c>
      <c r="AZ160" s="10">
        <v>11.956614141719061</v>
      </c>
      <c r="BA160" s="6">
        <v>1.1871863418057</v>
      </c>
      <c r="BB160" s="10">
        <v>11.871863418057</v>
      </c>
      <c r="BD160" s="8">
        <f t="shared" si="25"/>
        <v>2423.0500000000002</v>
      </c>
      <c r="BE160" s="8">
        <f t="shared" si="26"/>
        <v>471.15859083376301</v>
      </c>
      <c r="BF160" s="8">
        <f t="shared" si="27"/>
        <v>1418.2215310080032</v>
      </c>
      <c r="BG160" s="8">
        <f t="shared" si="28"/>
        <v>39.862487153228955</v>
      </c>
      <c r="BH160" s="8">
        <f t="shared" si="29"/>
        <v>483.17615887458049</v>
      </c>
      <c r="BI160" s="8">
        <f t="shared" si="30"/>
        <v>7.623038337297495</v>
      </c>
      <c r="BJ160" s="8">
        <f t="shared" si="31"/>
        <v>1592.5</v>
      </c>
      <c r="BK160" s="8">
        <f t="shared" si="32"/>
        <v>418.48149496016714</v>
      </c>
      <c r="BL160" s="8">
        <f t="shared" si="33"/>
        <v>415.51521963199502</v>
      </c>
    </row>
    <row r="161" spans="1:64" x14ac:dyDescent="0.2">
      <c r="A161">
        <v>123</v>
      </c>
      <c r="B161" t="s">
        <v>51</v>
      </c>
      <c r="C161" t="s">
        <v>150</v>
      </c>
      <c r="D161" t="s">
        <v>151</v>
      </c>
      <c r="E161" t="s">
        <v>484</v>
      </c>
      <c r="F161" t="s">
        <v>485</v>
      </c>
      <c r="G161" t="s">
        <v>488</v>
      </c>
      <c r="H161" t="s">
        <v>488</v>
      </c>
      <c r="I161" t="s">
        <v>487</v>
      </c>
      <c r="J161" t="s">
        <v>58</v>
      </c>
      <c r="K161" t="s">
        <v>69</v>
      </c>
      <c r="L161" t="s">
        <v>69</v>
      </c>
      <c r="M161" t="s">
        <v>70</v>
      </c>
      <c r="N161" t="s">
        <v>71</v>
      </c>
      <c r="O161" t="s">
        <v>63</v>
      </c>
      <c r="P161">
        <v>2013</v>
      </c>
      <c r="Q161">
        <v>21</v>
      </c>
      <c r="R161">
        <v>-4.8167108450000002</v>
      </c>
      <c r="S161">
        <v>119.5016842</v>
      </c>
      <c r="T161">
        <v>30</v>
      </c>
      <c r="U161" s="12">
        <v>35</v>
      </c>
      <c r="V161" s="5">
        <v>0.34250000000000003</v>
      </c>
      <c r="W161" s="5">
        <v>0.65948483401478297</v>
      </c>
      <c r="X161" s="5">
        <v>0.27</v>
      </c>
      <c r="Y161" s="5">
        <v>0.4</v>
      </c>
      <c r="Z161" s="6">
        <v>0.94286927412786403</v>
      </c>
      <c r="AA161" s="6">
        <v>56.767961132673399</v>
      </c>
      <c r="AB161" s="6">
        <v>35.0122882323762</v>
      </c>
      <c r="AC161" s="6">
        <v>0.217801095351357</v>
      </c>
      <c r="AD161" s="6">
        <v>0.20123069726389201</v>
      </c>
      <c r="AE161" s="6">
        <v>15.0384806545343</v>
      </c>
      <c r="AF161" s="6">
        <v>13.4616740238218</v>
      </c>
      <c r="AG161" s="6">
        <v>5.1712328767123301</v>
      </c>
      <c r="AH161" s="6">
        <v>0.12999999999999901</v>
      </c>
      <c r="AI161" s="10">
        <v>69.23</v>
      </c>
      <c r="AJ161" s="6">
        <f t="shared" si="23"/>
        <v>33.880617705055101</v>
      </c>
      <c r="AK161" s="6">
        <f t="shared" si="24"/>
        <v>28.70938482834277</v>
      </c>
      <c r="AL161" s="10">
        <v>35.349382294944903</v>
      </c>
      <c r="AM161" s="7">
        <v>1983083.585</v>
      </c>
      <c r="AN161" s="9">
        <v>53</v>
      </c>
      <c r="AO161" s="6">
        <v>158.24250000000001</v>
      </c>
      <c r="AP161" s="6">
        <v>130.508686841296</v>
      </c>
      <c r="AQ161" s="6">
        <v>189.9325</v>
      </c>
      <c r="AR161" s="6">
        <v>164.08265193386501</v>
      </c>
      <c r="AS161" s="6">
        <v>27.1793253277723</v>
      </c>
      <c r="AT161" s="6">
        <v>0.52</v>
      </c>
      <c r="AU161" s="6">
        <v>2.1902465468807102</v>
      </c>
      <c r="AV161" s="10">
        <v>1.13892820437797</v>
      </c>
      <c r="AW161" s="10">
        <v>13.805033110702301</v>
      </c>
      <c r="AX161" s="10">
        <v>31.0391484449312</v>
      </c>
      <c r="AY161" s="11">
        <v>45.5</v>
      </c>
      <c r="AZ161" s="10">
        <v>11.956614141719061</v>
      </c>
      <c r="BA161" s="6">
        <v>1.1871863418057</v>
      </c>
      <c r="BB161" s="10">
        <v>11.871863418057</v>
      </c>
      <c r="BD161" s="8">
        <f t="shared" si="25"/>
        <v>2423.0500000000002</v>
      </c>
      <c r="BE161" s="8">
        <f t="shared" si="26"/>
        <v>471.15859083376301</v>
      </c>
      <c r="BF161" s="8">
        <f t="shared" si="27"/>
        <v>1418.2215310080032</v>
      </c>
      <c r="BG161" s="8">
        <f t="shared" si="28"/>
        <v>39.862487153228955</v>
      </c>
      <c r="BH161" s="8">
        <f t="shared" si="29"/>
        <v>483.17615887458049</v>
      </c>
      <c r="BI161" s="8">
        <f t="shared" si="30"/>
        <v>7.623038337297495</v>
      </c>
      <c r="BJ161" s="8">
        <f t="shared" si="31"/>
        <v>1592.5</v>
      </c>
      <c r="BK161" s="8">
        <f t="shared" si="32"/>
        <v>418.48149496016714</v>
      </c>
      <c r="BL161" s="8">
        <f t="shared" si="33"/>
        <v>415.51521963199502</v>
      </c>
    </row>
    <row r="162" spans="1:64" x14ac:dyDescent="0.2">
      <c r="A162">
        <v>198</v>
      </c>
      <c r="B162" t="s">
        <v>51</v>
      </c>
      <c r="C162" t="s">
        <v>166</v>
      </c>
      <c r="D162" t="s">
        <v>88</v>
      </c>
      <c r="E162" t="s">
        <v>167</v>
      </c>
      <c r="F162" t="s">
        <v>168</v>
      </c>
      <c r="G162" t="s">
        <v>489</v>
      </c>
      <c r="H162" t="s">
        <v>489</v>
      </c>
      <c r="I162" t="s">
        <v>170</v>
      </c>
      <c r="J162" t="s">
        <v>58</v>
      </c>
      <c r="K162" t="s">
        <v>128</v>
      </c>
      <c r="L162" t="s">
        <v>60</v>
      </c>
      <c r="M162" t="s">
        <v>70</v>
      </c>
      <c r="N162" t="s">
        <v>71</v>
      </c>
      <c r="O162" t="s">
        <v>63</v>
      </c>
      <c r="P162">
        <v>2019</v>
      </c>
      <c r="Q162">
        <v>22</v>
      </c>
      <c r="R162">
        <v>-3.9123478</v>
      </c>
      <c r="S162">
        <v>102.27037540000001</v>
      </c>
      <c r="T162">
        <v>25</v>
      </c>
      <c r="U162" s="12">
        <v>100</v>
      </c>
      <c r="V162" s="5">
        <v>0.35403846153846102</v>
      </c>
      <c r="W162" s="5">
        <v>0.59</v>
      </c>
      <c r="X162" s="5">
        <v>0.28000000000000003</v>
      </c>
      <c r="Y162" s="5">
        <v>0.35</v>
      </c>
      <c r="Z162" s="6">
        <v>0.91213793247974995</v>
      </c>
      <c r="AA162" s="6">
        <v>50</v>
      </c>
      <c r="AB162" s="6">
        <v>29.956437810850598</v>
      </c>
      <c r="AC162" s="6">
        <v>0.217801095351357</v>
      </c>
      <c r="AD162" s="6">
        <v>0.18822360370765601</v>
      </c>
      <c r="AE162" s="6">
        <v>15.0384806545343</v>
      </c>
      <c r="AF162" s="6">
        <v>12.598521540422601</v>
      </c>
      <c r="AG162" s="6">
        <v>5.1712328767123301</v>
      </c>
      <c r="AH162" s="6">
        <v>0.12999999999999901</v>
      </c>
      <c r="AI162" s="10">
        <v>54.56</v>
      </c>
      <c r="AJ162" s="6">
        <f t="shared" si="23"/>
        <v>24.273272969819502</v>
      </c>
      <c r="AK162" s="6">
        <f t="shared" si="24"/>
        <v>19.102040093107171</v>
      </c>
      <c r="AL162" s="10">
        <v>30.286727030180501</v>
      </c>
      <c r="AM162" s="7">
        <v>1633786</v>
      </c>
      <c r="AN162" s="9">
        <v>53</v>
      </c>
      <c r="AO162" s="6">
        <v>158.24250000000001</v>
      </c>
      <c r="AP162" s="6">
        <v>140.41524596520901</v>
      </c>
      <c r="AQ162" s="6">
        <v>189.9325</v>
      </c>
      <c r="AR162" s="6">
        <v>175.12154676369201</v>
      </c>
      <c r="AS162" s="6">
        <v>38.3701265161328</v>
      </c>
      <c r="AT162" s="6">
        <v>0.52</v>
      </c>
      <c r="AU162" s="6">
        <v>1.3035573595801699</v>
      </c>
      <c r="AV162" s="10">
        <v>0.67784982698168905</v>
      </c>
      <c r="AW162" s="10">
        <v>2.01120154004114</v>
      </c>
      <c r="AX162" s="10">
        <v>5.5350150091305199</v>
      </c>
      <c r="AY162" s="11">
        <v>130</v>
      </c>
      <c r="AZ162" s="10">
        <v>16.54852537291239</v>
      </c>
      <c r="BA162" s="6">
        <v>2.8294103787605001</v>
      </c>
      <c r="BB162" s="10">
        <v>28.294103787605</v>
      </c>
      <c r="BD162" s="8">
        <f t="shared" si="25"/>
        <v>5456</v>
      </c>
      <c r="BE162" s="8">
        <f t="shared" si="26"/>
        <v>1259.8521540422601</v>
      </c>
      <c r="BF162" s="8">
        <f t="shared" si="27"/>
        <v>3545.7959906892834</v>
      </c>
      <c r="BG162" s="8">
        <f t="shared" si="28"/>
        <v>67.784982698168903</v>
      </c>
      <c r="BH162" s="8">
        <f t="shared" si="29"/>
        <v>201.120154004114</v>
      </c>
      <c r="BI162" s="8">
        <f t="shared" si="30"/>
        <v>21.780109535135701</v>
      </c>
      <c r="BJ162" s="8">
        <f t="shared" si="31"/>
        <v>13000</v>
      </c>
      <c r="BK162" s="8">
        <f t="shared" si="32"/>
        <v>1654.8525372912391</v>
      </c>
      <c r="BL162" s="8">
        <f t="shared" si="33"/>
        <v>2829.4103787605</v>
      </c>
    </row>
    <row r="163" spans="1:64" x14ac:dyDescent="0.2">
      <c r="A163">
        <v>154</v>
      </c>
      <c r="B163" t="s">
        <v>51</v>
      </c>
      <c r="C163" t="s">
        <v>414</v>
      </c>
      <c r="D163" t="s">
        <v>151</v>
      </c>
      <c r="E163" t="s">
        <v>415</v>
      </c>
      <c r="F163" t="s">
        <v>416</v>
      </c>
      <c r="G163" t="s">
        <v>490</v>
      </c>
      <c r="H163" t="s">
        <v>490</v>
      </c>
      <c r="I163" t="s">
        <v>418</v>
      </c>
      <c r="J163" t="s">
        <v>58</v>
      </c>
      <c r="K163" t="s">
        <v>69</v>
      </c>
      <c r="L163" t="s">
        <v>69</v>
      </c>
      <c r="M163" t="s">
        <v>70</v>
      </c>
      <c r="N163" t="s">
        <v>71</v>
      </c>
      <c r="O163" t="s">
        <v>63</v>
      </c>
      <c r="P163">
        <v>2017</v>
      </c>
      <c r="Q163">
        <v>25</v>
      </c>
      <c r="R163">
        <v>-2.8295431999999998</v>
      </c>
      <c r="S163">
        <v>122.1551372</v>
      </c>
      <c r="T163">
        <v>30</v>
      </c>
      <c r="U163" s="12">
        <v>350</v>
      </c>
      <c r="V163" s="5">
        <v>0.35019230769230703</v>
      </c>
      <c r="W163" s="5">
        <v>0.65948483401478297</v>
      </c>
      <c r="X163" s="5">
        <v>1.82</v>
      </c>
      <c r="Y163" s="5">
        <v>0.4</v>
      </c>
      <c r="Z163" s="6">
        <v>0.92215667308249005</v>
      </c>
      <c r="AA163" s="6">
        <v>55.194051448676397</v>
      </c>
      <c r="AB163" s="6">
        <v>33.339561645296698</v>
      </c>
      <c r="AC163" s="6">
        <v>0.217801095351357</v>
      </c>
      <c r="AD163" s="6">
        <v>0.19241553762465999</v>
      </c>
      <c r="AE163" s="6">
        <v>15.0384806545343</v>
      </c>
      <c r="AF163" s="6">
        <v>12.876776997844001</v>
      </c>
      <c r="AG163" s="6">
        <v>5.1712328767123301</v>
      </c>
      <c r="AH163" s="6">
        <v>0.12999999999999901</v>
      </c>
      <c r="AI163" s="10">
        <v>69.23</v>
      </c>
      <c r="AJ163" s="6">
        <f t="shared" si="23"/>
        <v>35.5579310930773</v>
      </c>
      <c r="AK163" s="6">
        <f t="shared" si="24"/>
        <v>30.386698216364969</v>
      </c>
      <c r="AL163" s="10">
        <v>33.672068906922703</v>
      </c>
      <c r="AM163" s="7">
        <v>2457044.79</v>
      </c>
      <c r="AN163" s="9">
        <v>53</v>
      </c>
      <c r="AO163" s="6">
        <v>158.24250000000001</v>
      </c>
      <c r="AP163" s="6">
        <v>135.24918160399201</v>
      </c>
      <c r="AQ163" s="6">
        <v>189.9325</v>
      </c>
      <c r="AR163" s="6">
        <v>169.57803716717001</v>
      </c>
      <c r="AS163" s="6">
        <v>31.362186716170701</v>
      </c>
      <c r="AT163" s="6">
        <v>0.57248062015503798</v>
      </c>
      <c r="AU163" s="6">
        <v>0.82475823732251496</v>
      </c>
      <c r="AV163" s="10">
        <v>0.47215810718036999</v>
      </c>
      <c r="AW163" s="10">
        <v>4.18593742439952</v>
      </c>
      <c r="AX163" s="10">
        <v>15.4137701902229</v>
      </c>
      <c r="AY163" s="11">
        <v>455</v>
      </c>
      <c r="AZ163" s="10">
        <v>13.996538460862752</v>
      </c>
      <c r="BA163" s="6">
        <v>13.0854417183387</v>
      </c>
      <c r="BB163" s="10">
        <v>130.854417183387</v>
      </c>
      <c r="BD163" s="8">
        <f t="shared" si="25"/>
        <v>24230.5</v>
      </c>
      <c r="BE163" s="8">
        <f t="shared" si="26"/>
        <v>4506.8719492454002</v>
      </c>
      <c r="BF163" s="8">
        <f t="shared" si="27"/>
        <v>13595.155624272262</v>
      </c>
      <c r="BG163" s="8">
        <f t="shared" si="28"/>
        <v>165.25533751312949</v>
      </c>
      <c r="BH163" s="8">
        <f t="shared" si="29"/>
        <v>1465.0780985398319</v>
      </c>
      <c r="BI163" s="8">
        <f t="shared" si="30"/>
        <v>76.230383372974956</v>
      </c>
      <c r="BJ163" s="8">
        <f t="shared" si="31"/>
        <v>159250</v>
      </c>
      <c r="BK163" s="8">
        <f t="shared" si="32"/>
        <v>4898.7884613019633</v>
      </c>
      <c r="BL163" s="8">
        <f t="shared" si="33"/>
        <v>45799.046014185449</v>
      </c>
    </row>
    <row r="164" spans="1:64" x14ac:dyDescent="0.2">
      <c r="A164">
        <v>130</v>
      </c>
      <c r="B164" t="s">
        <v>51</v>
      </c>
      <c r="C164" t="s">
        <v>228</v>
      </c>
      <c r="D164" t="s">
        <v>96</v>
      </c>
      <c r="E164" t="s">
        <v>229</v>
      </c>
      <c r="F164" t="s">
        <v>230</v>
      </c>
      <c r="G164" t="s">
        <v>491</v>
      </c>
      <c r="H164" t="s">
        <v>491</v>
      </c>
      <c r="I164" t="s">
        <v>232</v>
      </c>
      <c r="J164" t="s">
        <v>58</v>
      </c>
      <c r="K164" t="s">
        <v>59</v>
      </c>
      <c r="L164" t="s">
        <v>178</v>
      </c>
      <c r="M164" t="s">
        <v>70</v>
      </c>
      <c r="N164" t="s">
        <v>71</v>
      </c>
      <c r="O164" t="s">
        <v>63</v>
      </c>
      <c r="P164">
        <v>2021</v>
      </c>
      <c r="Q164">
        <v>34</v>
      </c>
      <c r="R164">
        <v>0.81615188599999999</v>
      </c>
      <c r="S164">
        <v>108.8461264</v>
      </c>
      <c r="T164">
        <v>30</v>
      </c>
      <c r="U164" s="12">
        <v>100</v>
      </c>
      <c r="V164" s="5">
        <v>0.35788461538461502</v>
      </c>
      <c r="W164" s="5">
        <v>0.78499450686047101</v>
      </c>
      <c r="X164" s="5">
        <v>0.15</v>
      </c>
      <c r="Y164" s="5">
        <v>0.45</v>
      </c>
      <c r="Z164" s="6">
        <v>0.90233455646330596</v>
      </c>
      <c r="AA164" s="6">
        <v>55.194051448676397</v>
      </c>
      <c r="AB164" s="6">
        <v>32.6443570013071</v>
      </c>
      <c r="AC164" s="6">
        <v>0.217801095351357</v>
      </c>
      <c r="AD164" s="6">
        <v>0.184167179564244</v>
      </c>
      <c r="AE164" s="6">
        <v>15.0384806545343</v>
      </c>
      <c r="AF164" s="6">
        <v>12.329189176962499</v>
      </c>
      <c r="AG164" s="6">
        <v>5.1712328767123301</v>
      </c>
      <c r="AH164" s="6">
        <v>0.12999999999999901</v>
      </c>
      <c r="AI164" s="10">
        <f>50.51*0.95</f>
        <v>47.984499999999997</v>
      </c>
      <c r="AJ164" s="6">
        <f t="shared" si="23"/>
        <v>15.012023760070697</v>
      </c>
      <c r="AK164" s="6">
        <f t="shared" si="24"/>
        <v>9.8407908833583662</v>
      </c>
      <c r="AL164" s="10">
        <v>32.9724762399293</v>
      </c>
      <c r="AM164" s="7">
        <v>1635249</v>
      </c>
      <c r="AN164" s="9">
        <v>53</v>
      </c>
      <c r="AO164" s="6">
        <v>158.24250000000001</v>
      </c>
      <c r="AP164" s="6">
        <v>138.99120417240201</v>
      </c>
      <c r="AQ164" s="6">
        <v>189.9325</v>
      </c>
      <c r="AR164" s="6">
        <v>174.07495020619001</v>
      </c>
      <c r="AS164" s="6">
        <v>33.928475916224897</v>
      </c>
      <c r="AT164" s="6">
        <v>0.52</v>
      </c>
      <c r="AU164" s="6">
        <v>1.2258622370413199</v>
      </c>
      <c r="AV164" s="10">
        <v>0.63744836326149101</v>
      </c>
      <c r="AW164" s="10">
        <v>1.6843796843730501</v>
      </c>
      <c r="AX164" s="10">
        <v>8.7078509125833499</v>
      </c>
      <c r="AY164" s="11">
        <v>130</v>
      </c>
      <c r="AZ164" s="10">
        <v>24.164797782406911</v>
      </c>
      <c r="BA164" s="6">
        <v>5.58854450068399</v>
      </c>
      <c r="BB164" s="10">
        <v>55.885445006839902</v>
      </c>
      <c r="BD164" s="8">
        <f t="shared" si="25"/>
        <v>4798.45</v>
      </c>
      <c r="BE164" s="8">
        <f t="shared" si="26"/>
        <v>1232.91891769625</v>
      </c>
      <c r="BF164" s="8">
        <f t="shared" si="27"/>
        <v>3814.370911664163</v>
      </c>
      <c r="BG164" s="8">
        <f t="shared" si="28"/>
        <v>63.744836326149098</v>
      </c>
      <c r="BH164" s="8">
        <f t="shared" si="29"/>
        <v>168.43796843730502</v>
      </c>
      <c r="BI164" s="8">
        <f t="shared" si="30"/>
        <v>21.780109535135701</v>
      </c>
      <c r="BJ164" s="8">
        <f t="shared" si="31"/>
        <v>13000</v>
      </c>
      <c r="BK164" s="8">
        <f t="shared" si="32"/>
        <v>2416.4797782406913</v>
      </c>
      <c r="BL164" s="8">
        <f t="shared" si="33"/>
        <v>5588.54450068399</v>
      </c>
    </row>
    <row r="165" spans="1:64" x14ac:dyDescent="0.2">
      <c r="A165">
        <v>95</v>
      </c>
      <c r="B165" t="s">
        <v>51</v>
      </c>
      <c r="C165" t="s">
        <v>283</v>
      </c>
      <c r="D165" t="s">
        <v>88</v>
      </c>
      <c r="E165" t="s">
        <v>302</v>
      </c>
      <c r="F165" t="s">
        <v>493</v>
      </c>
      <c r="G165" t="s">
        <v>494</v>
      </c>
      <c r="H165" t="s">
        <v>494</v>
      </c>
      <c r="I165" t="s">
        <v>495</v>
      </c>
      <c r="J165" t="s">
        <v>58</v>
      </c>
      <c r="K165" t="s">
        <v>69</v>
      </c>
      <c r="L165" t="s">
        <v>69</v>
      </c>
      <c r="M165" t="s">
        <v>70</v>
      </c>
      <c r="N165" t="s">
        <v>80</v>
      </c>
      <c r="O165" t="s">
        <v>63</v>
      </c>
      <c r="P165">
        <v>2017</v>
      </c>
      <c r="Q165">
        <v>25</v>
      </c>
      <c r="R165">
        <v>3.6675678999999999</v>
      </c>
      <c r="S165">
        <v>98.665386499999997</v>
      </c>
      <c r="T165">
        <v>30</v>
      </c>
      <c r="U165" s="12">
        <v>30</v>
      </c>
      <c r="V165" s="5">
        <v>0.34029411764705803</v>
      </c>
      <c r="W165" s="5">
        <v>0.42277691219569102</v>
      </c>
      <c r="X165" s="5">
        <v>0.59</v>
      </c>
      <c r="Y165" s="5">
        <v>0.35</v>
      </c>
      <c r="Z165" s="6">
        <v>0.97759863798001201</v>
      </c>
      <c r="AA165" s="6">
        <v>55.194051448676397</v>
      </c>
      <c r="AB165" s="6">
        <v>34.297358693902702</v>
      </c>
      <c r="AC165" s="6">
        <v>0.217801095351357</v>
      </c>
      <c r="AD165" s="6">
        <v>0.211921050292187</v>
      </c>
      <c r="AE165" s="6">
        <v>15.0384806545343</v>
      </c>
      <c r="AF165" s="6">
        <v>14.047607393483601</v>
      </c>
      <c r="AG165" s="6">
        <v>5.1712328767123301</v>
      </c>
      <c r="AH165" s="6">
        <v>0.12999999999999901</v>
      </c>
      <c r="AI165" s="10">
        <v>77.03</v>
      </c>
      <c r="AJ165" s="6">
        <f t="shared" si="23"/>
        <v>42.386942696976398</v>
      </c>
      <c r="AK165" s="6">
        <f t="shared" si="24"/>
        <v>37.215709820264067</v>
      </c>
      <c r="AL165" s="10">
        <v>34.643057303023603</v>
      </c>
      <c r="AM165" s="7">
        <v>1454261.2960000001</v>
      </c>
      <c r="AN165" s="9">
        <v>53</v>
      </c>
      <c r="AO165" s="6">
        <v>158.24250000000001</v>
      </c>
      <c r="AP165" s="6">
        <v>126.681058525523</v>
      </c>
      <c r="AQ165" s="6">
        <v>189.9325</v>
      </c>
      <c r="AR165" s="6">
        <v>159.044526008476</v>
      </c>
      <c r="AS165" s="6">
        <v>26.865956888555498</v>
      </c>
      <c r="AT165" s="6">
        <v>0.57248062015503798</v>
      </c>
      <c r="AU165" s="6">
        <v>1.8626231779250599</v>
      </c>
      <c r="AV165" s="10">
        <v>1.0663156720136899</v>
      </c>
      <c r="AW165" s="10">
        <v>10.5325069416789</v>
      </c>
      <c r="AX165" s="10">
        <v>50.092510064691098</v>
      </c>
      <c r="AY165" s="11">
        <v>39</v>
      </c>
      <c r="AZ165" s="10">
        <v>10.551173644457453</v>
      </c>
      <c r="BA165" s="6">
        <v>0.87313525338528897</v>
      </c>
      <c r="BB165" s="10">
        <v>8.7313525338528901</v>
      </c>
      <c r="BD165" s="8">
        <f t="shared" si="25"/>
        <v>2310.9</v>
      </c>
      <c r="BE165" s="8">
        <f t="shared" si="26"/>
        <v>421.42822180450804</v>
      </c>
      <c r="BF165" s="8">
        <f t="shared" si="27"/>
        <v>1194.428705392078</v>
      </c>
      <c r="BG165" s="8">
        <f t="shared" si="28"/>
        <v>31.989470160410697</v>
      </c>
      <c r="BH165" s="8">
        <f t="shared" si="29"/>
        <v>315.97520825036702</v>
      </c>
      <c r="BI165" s="8">
        <f t="shared" si="30"/>
        <v>6.5340328605407096</v>
      </c>
      <c r="BJ165" s="8">
        <f t="shared" si="31"/>
        <v>1170</v>
      </c>
      <c r="BK165" s="8">
        <f t="shared" si="32"/>
        <v>316.53520933372357</v>
      </c>
      <c r="BL165" s="8">
        <f t="shared" si="33"/>
        <v>261.94057601558671</v>
      </c>
    </row>
    <row r="166" spans="1:64" x14ac:dyDescent="0.2">
      <c r="A166">
        <v>96</v>
      </c>
      <c r="B166" t="s">
        <v>51</v>
      </c>
      <c r="C166" t="s">
        <v>283</v>
      </c>
      <c r="D166" t="s">
        <v>88</v>
      </c>
      <c r="E166" t="s">
        <v>302</v>
      </c>
      <c r="F166" t="s">
        <v>493</v>
      </c>
      <c r="G166" t="s">
        <v>496</v>
      </c>
      <c r="H166" t="s">
        <v>496</v>
      </c>
      <c r="I166" t="s">
        <v>495</v>
      </c>
      <c r="J166" t="s">
        <v>58</v>
      </c>
      <c r="K166" t="s">
        <v>69</v>
      </c>
      <c r="L166" t="s">
        <v>69</v>
      </c>
      <c r="M166" t="s">
        <v>70</v>
      </c>
      <c r="N166" t="s">
        <v>80</v>
      </c>
      <c r="O166" t="s">
        <v>63</v>
      </c>
      <c r="P166">
        <v>2017</v>
      </c>
      <c r="Q166">
        <v>25</v>
      </c>
      <c r="R166">
        <v>3.6675678999999999</v>
      </c>
      <c r="S166">
        <v>98.665386499999997</v>
      </c>
      <c r="T166">
        <v>30</v>
      </c>
      <c r="U166" s="12">
        <v>30</v>
      </c>
      <c r="V166" s="5">
        <v>0.34029411764705803</v>
      </c>
      <c r="W166" s="5">
        <v>0.42277691219569102</v>
      </c>
      <c r="X166" s="5">
        <v>0.59</v>
      </c>
      <c r="Y166" s="5">
        <v>0.35</v>
      </c>
      <c r="Z166" s="6">
        <v>0.97759863798001201</v>
      </c>
      <c r="AA166" s="6">
        <v>55.194051448676397</v>
      </c>
      <c r="AB166" s="6">
        <v>34.297358693902702</v>
      </c>
      <c r="AC166" s="6">
        <v>0.217801095351357</v>
      </c>
      <c r="AD166" s="6">
        <v>0.211921050292187</v>
      </c>
      <c r="AE166" s="6">
        <v>15.0384806545343</v>
      </c>
      <c r="AF166" s="6">
        <v>14.047607393483601</v>
      </c>
      <c r="AG166" s="6">
        <v>5.1712328767123301</v>
      </c>
      <c r="AH166" s="6">
        <v>0.12999999999999901</v>
      </c>
      <c r="AI166" s="10">
        <v>77.03</v>
      </c>
      <c r="AJ166" s="6">
        <f t="shared" si="23"/>
        <v>42.386942696976398</v>
      </c>
      <c r="AK166" s="6">
        <f t="shared" si="24"/>
        <v>37.215709820264067</v>
      </c>
      <c r="AL166" s="10">
        <v>34.643057303023603</v>
      </c>
      <c r="AM166" s="7">
        <v>1454261.2960000001</v>
      </c>
      <c r="AN166" s="9">
        <v>53</v>
      </c>
      <c r="AO166" s="6">
        <v>158.24250000000001</v>
      </c>
      <c r="AP166" s="6">
        <v>126.681058525523</v>
      </c>
      <c r="AQ166" s="6">
        <v>189.9325</v>
      </c>
      <c r="AR166" s="6">
        <v>159.044526008476</v>
      </c>
      <c r="AS166" s="6">
        <v>26.865956888555498</v>
      </c>
      <c r="AT166" s="6">
        <v>0.57248062015503798</v>
      </c>
      <c r="AU166" s="6">
        <v>1.8626231779250599</v>
      </c>
      <c r="AV166" s="10">
        <v>1.0663156720136899</v>
      </c>
      <c r="AW166" s="10">
        <v>10.5325069416789</v>
      </c>
      <c r="AX166" s="10">
        <v>50.092510064691098</v>
      </c>
      <c r="AY166" s="11">
        <v>39</v>
      </c>
      <c r="AZ166" s="10">
        <v>10.551173644457453</v>
      </c>
      <c r="BA166" s="6">
        <v>0.87313525338528897</v>
      </c>
      <c r="BB166" s="10">
        <v>8.7313525338528901</v>
      </c>
      <c r="BD166" s="8">
        <f t="shared" si="25"/>
        <v>2310.9</v>
      </c>
      <c r="BE166" s="8">
        <f t="shared" si="26"/>
        <v>421.42822180450804</v>
      </c>
      <c r="BF166" s="8">
        <f t="shared" si="27"/>
        <v>1194.428705392078</v>
      </c>
      <c r="BG166" s="8">
        <f t="shared" si="28"/>
        <v>31.989470160410697</v>
      </c>
      <c r="BH166" s="8">
        <f t="shared" si="29"/>
        <v>315.97520825036702</v>
      </c>
      <c r="BI166" s="8">
        <f t="shared" si="30"/>
        <v>6.5340328605407096</v>
      </c>
      <c r="BJ166" s="8">
        <f t="shared" si="31"/>
        <v>1170</v>
      </c>
      <c r="BK166" s="8">
        <f t="shared" si="32"/>
        <v>316.53520933372357</v>
      </c>
      <c r="BL166" s="8">
        <f t="shared" si="33"/>
        <v>261.94057601558671</v>
      </c>
    </row>
    <row r="167" spans="1:64" x14ac:dyDescent="0.2">
      <c r="A167">
        <v>140</v>
      </c>
      <c r="B167" t="s">
        <v>51</v>
      </c>
      <c r="C167" t="s">
        <v>109</v>
      </c>
      <c r="D167" t="s">
        <v>53</v>
      </c>
      <c r="E167" t="s">
        <v>497</v>
      </c>
      <c r="F167" t="s">
        <v>498</v>
      </c>
      <c r="G167" t="s">
        <v>499</v>
      </c>
      <c r="H167" t="s">
        <v>499</v>
      </c>
      <c r="I167" t="s">
        <v>500</v>
      </c>
      <c r="J167" t="s">
        <v>58</v>
      </c>
      <c r="K167" t="s">
        <v>69</v>
      </c>
      <c r="L167" t="s">
        <v>69</v>
      </c>
      <c r="M167" t="s">
        <v>70</v>
      </c>
      <c r="N167" t="s">
        <v>71</v>
      </c>
      <c r="O167" t="s">
        <v>63</v>
      </c>
      <c r="P167">
        <v>2017</v>
      </c>
      <c r="Q167">
        <v>25</v>
      </c>
      <c r="R167">
        <v>-6.0238893999999998</v>
      </c>
      <c r="S167">
        <v>105.9501269</v>
      </c>
      <c r="T167">
        <v>30</v>
      </c>
      <c r="U167" s="12">
        <v>40</v>
      </c>
      <c r="V167" s="5">
        <v>0.35019230769230703</v>
      </c>
      <c r="W167" s="5">
        <v>0.73402605516475306</v>
      </c>
      <c r="X167" s="5">
        <v>1.27</v>
      </c>
      <c r="Y167" s="5">
        <v>0.59</v>
      </c>
      <c r="Z167" s="6">
        <v>0.92215667308249005</v>
      </c>
      <c r="AA167" s="6">
        <v>55.194051448676397</v>
      </c>
      <c r="AB167" s="6">
        <v>33.339561645296698</v>
      </c>
      <c r="AC167" s="6">
        <v>0.217801095351357</v>
      </c>
      <c r="AD167" s="6">
        <v>0.19241553762465999</v>
      </c>
      <c r="AE167" s="6">
        <v>15.0384806545343</v>
      </c>
      <c r="AF167" s="6">
        <v>12.876776997844001</v>
      </c>
      <c r="AG167" s="6">
        <v>5.1712328767123301</v>
      </c>
      <c r="AH167" s="6">
        <v>0.12999999999999901</v>
      </c>
      <c r="AI167" s="10">
        <v>56.06</v>
      </c>
      <c r="AJ167" s="6">
        <f t="shared" si="23"/>
        <v>22.387931093077299</v>
      </c>
      <c r="AK167" s="6">
        <f t="shared" si="24"/>
        <v>17.216698216364968</v>
      </c>
      <c r="AL167" s="10">
        <v>33.672068906922703</v>
      </c>
      <c r="AM167" s="7">
        <v>1650000</v>
      </c>
      <c r="AN167" s="9">
        <v>53</v>
      </c>
      <c r="AO167" s="6">
        <v>158.24250000000001</v>
      </c>
      <c r="AP167" s="6">
        <v>135.24918160399201</v>
      </c>
      <c r="AQ167" s="6">
        <v>189.9325</v>
      </c>
      <c r="AR167" s="6">
        <v>169.57803716717001</v>
      </c>
      <c r="AS167" s="6">
        <v>31.362186716170701</v>
      </c>
      <c r="AT167" s="6">
        <v>0.52</v>
      </c>
      <c r="AU167" s="6">
        <v>2.4729612490627</v>
      </c>
      <c r="AV167" s="10">
        <v>1.2859398495126</v>
      </c>
      <c r="AW167" s="10">
        <v>24.042226127837399</v>
      </c>
      <c r="AX167" s="10">
        <v>33.098324868322997</v>
      </c>
      <c r="AY167" s="11">
        <v>52</v>
      </c>
      <c r="AZ167" s="10">
        <v>14.904537190678733</v>
      </c>
      <c r="BA167" s="6">
        <v>1.66451225808696</v>
      </c>
      <c r="BB167" s="10">
        <v>16.6451225808696</v>
      </c>
      <c r="BD167" s="8">
        <f t="shared" si="25"/>
        <v>2242.4</v>
      </c>
      <c r="BE167" s="8">
        <f t="shared" si="26"/>
        <v>515.07107991376006</v>
      </c>
      <c r="BF167" s="8">
        <f t="shared" si="27"/>
        <v>1553.7320713454014</v>
      </c>
      <c r="BG167" s="8">
        <f t="shared" si="28"/>
        <v>51.437593980503998</v>
      </c>
      <c r="BH167" s="8">
        <f t="shared" si="29"/>
        <v>961.68904511349592</v>
      </c>
      <c r="BI167" s="8">
        <f t="shared" si="30"/>
        <v>8.7120438140542795</v>
      </c>
      <c r="BJ167" s="8">
        <f t="shared" si="31"/>
        <v>2080</v>
      </c>
      <c r="BK167" s="8">
        <f t="shared" si="32"/>
        <v>596.18148762714929</v>
      </c>
      <c r="BL167" s="8">
        <f t="shared" si="33"/>
        <v>665.80490323478398</v>
      </c>
    </row>
    <row r="168" spans="1:64" x14ac:dyDescent="0.2">
      <c r="A168">
        <v>18</v>
      </c>
      <c r="B168" t="s">
        <v>51</v>
      </c>
      <c r="C168" t="s">
        <v>82</v>
      </c>
      <c r="D168" t="s">
        <v>53</v>
      </c>
      <c r="E168" t="s">
        <v>501</v>
      </c>
      <c r="F168" t="s">
        <v>502</v>
      </c>
      <c r="G168" t="s">
        <v>503</v>
      </c>
      <c r="H168" t="s">
        <v>503</v>
      </c>
      <c r="I168" t="s">
        <v>504</v>
      </c>
      <c r="J168" t="s">
        <v>58</v>
      </c>
      <c r="K168" t="s">
        <v>69</v>
      </c>
      <c r="L168" t="s">
        <v>69</v>
      </c>
      <c r="M168" t="s">
        <v>70</v>
      </c>
      <c r="N168" t="s">
        <v>71</v>
      </c>
      <c r="O168" t="s">
        <v>63</v>
      </c>
      <c r="P168">
        <v>2006</v>
      </c>
      <c r="Q168">
        <v>14</v>
      </c>
      <c r="R168">
        <v>-6.5539209999999999</v>
      </c>
      <c r="S168">
        <v>107.413652</v>
      </c>
      <c r="T168">
        <v>30</v>
      </c>
      <c r="U168" s="12">
        <v>30</v>
      </c>
      <c r="V168" s="5">
        <v>0.329038461538461</v>
      </c>
      <c r="W168" s="5">
        <v>0.64075389811249295</v>
      </c>
      <c r="X168" s="5">
        <v>0.03</v>
      </c>
      <c r="Y168" s="5">
        <v>0.59</v>
      </c>
      <c r="Z168" s="6">
        <v>0.98144693350425605</v>
      </c>
      <c r="AA168" s="6">
        <v>55.194051448676397</v>
      </c>
      <c r="AB168" s="6">
        <v>35.419149328311299</v>
      </c>
      <c r="AC168" s="6">
        <v>0.217801095351357</v>
      </c>
      <c r="AD168" s="6">
        <v>0.21818452006801101</v>
      </c>
      <c r="AE168" s="6">
        <v>15.0384806545343</v>
      </c>
      <c r="AF168" s="6">
        <v>14.585681540374701</v>
      </c>
      <c r="AG168" s="6">
        <v>5.1712328767123301</v>
      </c>
      <c r="AH168" s="6">
        <v>0.12999999999999901</v>
      </c>
      <c r="AI168" s="10">
        <v>56.08</v>
      </c>
      <c r="AJ168" s="6">
        <f t="shared" si="23"/>
        <v>20.3152090947451</v>
      </c>
      <c r="AK168" s="6">
        <f t="shared" si="24"/>
        <v>15.143976218032769</v>
      </c>
      <c r="AL168" s="10">
        <v>35.764790905254898</v>
      </c>
      <c r="AM168" s="7">
        <v>1073681</v>
      </c>
      <c r="AN168" s="9">
        <v>53</v>
      </c>
      <c r="AO168" s="6">
        <v>158.24250000000001</v>
      </c>
      <c r="AP168" s="6">
        <v>124.958619540865</v>
      </c>
      <c r="AQ168" s="6">
        <v>189.9325</v>
      </c>
      <c r="AR168" s="6">
        <v>157.211526309867</v>
      </c>
      <c r="AS168" s="6">
        <v>24.710016566722199</v>
      </c>
      <c r="AT168" s="6">
        <v>0.52</v>
      </c>
      <c r="AU168" s="6">
        <v>3.53400509041384</v>
      </c>
      <c r="AV168" s="10">
        <v>1.8376826470151899</v>
      </c>
      <c r="AW168" s="10">
        <v>51.777315830977898</v>
      </c>
      <c r="AX168" s="10">
        <v>64.906857580608403</v>
      </c>
      <c r="AY168" s="11">
        <v>39</v>
      </c>
      <c r="AZ168" s="10">
        <v>12.631065457714207</v>
      </c>
      <c r="BA168" s="6">
        <v>0.75013189285257298</v>
      </c>
      <c r="BB168" s="10">
        <v>7.5013189285257296</v>
      </c>
      <c r="BD168" s="8">
        <f t="shared" si="25"/>
        <v>1682.3999999999999</v>
      </c>
      <c r="BE168" s="8">
        <f t="shared" si="26"/>
        <v>437.57044621124101</v>
      </c>
      <c r="BF168" s="8">
        <f t="shared" si="27"/>
        <v>1228.0807134590168</v>
      </c>
      <c r="BG168" s="8">
        <f t="shared" si="28"/>
        <v>55.130479410455699</v>
      </c>
      <c r="BH168" s="8">
        <f t="shared" si="29"/>
        <v>1553.319474929337</v>
      </c>
      <c r="BI168" s="8">
        <f t="shared" si="30"/>
        <v>6.5340328605407096</v>
      </c>
      <c r="BJ168" s="8">
        <f t="shared" si="31"/>
        <v>1170</v>
      </c>
      <c r="BK168" s="8">
        <f t="shared" si="32"/>
        <v>378.93196373142621</v>
      </c>
      <c r="BL168" s="8">
        <f t="shared" si="33"/>
        <v>225.03956785577188</v>
      </c>
    </row>
    <row r="169" spans="1:64" x14ac:dyDescent="0.2">
      <c r="A169">
        <v>0</v>
      </c>
      <c r="B169" t="s">
        <v>51</v>
      </c>
      <c r="C169" t="s">
        <v>82</v>
      </c>
      <c r="D169" t="s">
        <v>53</v>
      </c>
      <c r="E169" t="s">
        <v>501</v>
      </c>
      <c r="F169" t="s">
        <v>502</v>
      </c>
      <c r="G169" t="s">
        <v>505</v>
      </c>
      <c r="H169" t="s">
        <v>505</v>
      </c>
      <c r="I169" t="s">
        <v>504</v>
      </c>
      <c r="J169" t="s">
        <v>58</v>
      </c>
      <c r="K169" t="s">
        <v>69</v>
      </c>
      <c r="L169" t="s">
        <v>69</v>
      </c>
      <c r="M169" t="s">
        <v>70</v>
      </c>
      <c r="N169" t="s">
        <v>71</v>
      </c>
      <c r="O169" t="s">
        <v>63</v>
      </c>
      <c r="P169">
        <v>2006</v>
      </c>
      <c r="Q169">
        <v>14</v>
      </c>
      <c r="R169">
        <v>-6.5539209999999999</v>
      </c>
      <c r="S169">
        <v>107.413652</v>
      </c>
      <c r="T169">
        <v>30</v>
      </c>
      <c r="U169" s="12">
        <v>30</v>
      </c>
      <c r="V169" s="5">
        <v>0.329038461538461</v>
      </c>
      <c r="W169" s="5">
        <v>0.64075389811249295</v>
      </c>
      <c r="X169" s="5">
        <v>0.03</v>
      </c>
      <c r="Y169" s="5">
        <v>0.59</v>
      </c>
      <c r="Z169" s="6">
        <v>0.98144693350425605</v>
      </c>
      <c r="AA169" s="6">
        <v>55.194051448676397</v>
      </c>
      <c r="AB169" s="6">
        <v>35.419149328311299</v>
      </c>
      <c r="AC169" s="6">
        <v>0.217801095351357</v>
      </c>
      <c r="AD169" s="6">
        <v>0.21818452006801101</v>
      </c>
      <c r="AE169" s="6">
        <v>15.0384806545343</v>
      </c>
      <c r="AF169" s="6">
        <v>14.585681540374701</v>
      </c>
      <c r="AG169" s="6">
        <v>5.1712328767123301</v>
      </c>
      <c r="AH169" s="6">
        <v>0.12999999999999901</v>
      </c>
      <c r="AI169" s="10">
        <v>56.08</v>
      </c>
      <c r="AJ169" s="6">
        <f t="shared" si="23"/>
        <v>20.3152090947451</v>
      </c>
      <c r="AK169" s="6">
        <f t="shared" si="24"/>
        <v>15.143976218032769</v>
      </c>
      <c r="AL169" s="10">
        <v>35.764790905254898</v>
      </c>
      <c r="AM169" s="7">
        <v>1073681</v>
      </c>
      <c r="AN169" s="9">
        <v>53</v>
      </c>
      <c r="AO169" s="6">
        <v>158.24250000000001</v>
      </c>
      <c r="AP169" s="6">
        <v>124.958619540865</v>
      </c>
      <c r="AQ169" s="6">
        <v>189.9325</v>
      </c>
      <c r="AR169" s="6">
        <v>157.211526309867</v>
      </c>
      <c r="AS169" s="6">
        <v>24.710016566722199</v>
      </c>
      <c r="AT169" s="6">
        <v>0.52</v>
      </c>
      <c r="AU169" s="6">
        <v>3.53400509041384</v>
      </c>
      <c r="AV169" s="10">
        <v>1.8376826470151899</v>
      </c>
      <c r="AW169" s="10">
        <v>51.777315830977898</v>
      </c>
      <c r="AX169" s="10">
        <v>64.906857580608403</v>
      </c>
      <c r="AY169" s="11">
        <v>39</v>
      </c>
      <c r="AZ169" s="10">
        <v>12.631065457714207</v>
      </c>
      <c r="BA169" s="6">
        <v>0.75013189285257298</v>
      </c>
      <c r="BB169" s="10">
        <v>7.5013189285257296</v>
      </c>
      <c r="BD169" s="8">
        <f t="shared" si="25"/>
        <v>1682.3999999999999</v>
      </c>
      <c r="BE169" s="8">
        <f t="shared" si="26"/>
        <v>437.57044621124101</v>
      </c>
      <c r="BF169" s="8">
        <f t="shared" si="27"/>
        <v>1228.0807134590168</v>
      </c>
      <c r="BG169" s="8">
        <f t="shared" si="28"/>
        <v>55.130479410455699</v>
      </c>
      <c r="BH169" s="8">
        <f t="shared" si="29"/>
        <v>1553.319474929337</v>
      </c>
      <c r="BI169" s="8">
        <f t="shared" si="30"/>
        <v>6.5340328605407096</v>
      </c>
      <c r="BJ169" s="8">
        <f t="shared" si="31"/>
        <v>1170</v>
      </c>
      <c r="BK169" s="8">
        <f t="shared" si="32"/>
        <v>378.93196373142621</v>
      </c>
      <c r="BL169" s="8">
        <f t="shared" si="33"/>
        <v>225.03956785577188</v>
      </c>
    </row>
    <row r="170" spans="1:64" x14ac:dyDescent="0.2">
      <c r="A170">
        <v>142</v>
      </c>
      <c r="B170" t="s">
        <v>51</v>
      </c>
      <c r="C170" t="s">
        <v>74</v>
      </c>
      <c r="D170" t="s">
        <v>75</v>
      </c>
      <c r="E170" t="s">
        <v>506</v>
      </c>
      <c r="F170" t="s">
        <v>507</v>
      </c>
      <c r="G170" t="s">
        <v>508</v>
      </c>
      <c r="H170" t="s">
        <v>508</v>
      </c>
      <c r="I170" t="s">
        <v>509</v>
      </c>
      <c r="J170" t="s">
        <v>58</v>
      </c>
      <c r="K170" t="s">
        <v>69</v>
      </c>
      <c r="L170" t="s">
        <v>69</v>
      </c>
      <c r="M170" t="s">
        <v>70</v>
      </c>
      <c r="N170" t="s">
        <v>80</v>
      </c>
      <c r="O170" t="s">
        <v>63</v>
      </c>
      <c r="P170">
        <v>2018</v>
      </c>
      <c r="Q170">
        <v>26</v>
      </c>
      <c r="R170">
        <v>1.1825019999999999</v>
      </c>
      <c r="S170">
        <v>124.480564</v>
      </c>
      <c r="T170">
        <v>30</v>
      </c>
      <c r="U170" s="12">
        <v>30</v>
      </c>
      <c r="V170" s="5">
        <v>0.34323529411764597</v>
      </c>
      <c r="W170" s="5">
        <v>0.65948483401478297</v>
      </c>
      <c r="X170" s="5">
        <v>0.49</v>
      </c>
      <c r="Y170" s="5">
        <v>0.4</v>
      </c>
      <c r="Z170" s="6">
        <v>0.96922006978991004</v>
      </c>
      <c r="AA170" s="6">
        <v>55.404343670165701</v>
      </c>
      <c r="AB170" s="6">
        <v>34.135731321581801</v>
      </c>
      <c r="AC170" s="6">
        <v>0.217801095351357</v>
      </c>
      <c r="AD170" s="6">
        <v>0.20825783407574699</v>
      </c>
      <c r="AE170" s="6">
        <v>15.0384806545343</v>
      </c>
      <c r="AF170" s="6">
        <v>13.8078713963788</v>
      </c>
      <c r="AG170" s="6">
        <v>5.1712328767123301</v>
      </c>
      <c r="AH170" s="6">
        <v>0.12999999999999901</v>
      </c>
      <c r="AI170" s="10">
        <v>105.14</v>
      </c>
      <c r="AJ170" s="6">
        <f t="shared" si="23"/>
        <v>70.660442453057001</v>
      </c>
      <c r="AK170" s="6">
        <f t="shared" si="24"/>
        <v>65.489209576344678</v>
      </c>
      <c r="AL170" s="10">
        <v>34.479557546942999</v>
      </c>
      <c r="AM170" s="7">
        <v>2611125</v>
      </c>
      <c r="AN170" s="9">
        <v>53</v>
      </c>
      <c r="AO170" s="6">
        <v>158.24250000000001</v>
      </c>
      <c r="AP170" s="6">
        <v>127.940514579132</v>
      </c>
      <c r="AQ170" s="6">
        <v>189.9325</v>
      </c>
      <c r="AR170" s="6">
        <v>160.58418252610801</v>
      </c>
      <c r="AS170" s="6">
        <v>27.5289169260855</v>
      </c>
      <c r="AT170" s="6">
        <v>0.57248062015503798</v>
      </c>
      <c r="AU170" s="6">
        <v>1.38992760477438</v>
      </c>
      <c r="AV170" s="10">
        <v>0.79570661715184499</v>
      </c>
      <c r="AW170" s="10">
        <v>5.2705848977016698</v>
      </c>
      <c r="AX170" s="10">
        <v>25.635104126492099</v>
      </c>
      <c r="AY170" s="11">
        <v>39</v>
      </c>
      <c r="AZ170" s="10">
        <v>6.9015874508359651</v>
      </c>
      <c r="BA170" s="6">
        <v>1.37869260614804</v>
      </c>
      <c r="BB170" s="10">
        <v>13.786926061480401</v>
      </c>
      <c r="BD170" s="8">
        <f t="shared" si="25"/>
        <v>3154.2</v>
      </c>
      <c r="BE170" s="8">
        <f t="shared" si="26"/>
        <v>414.23614189136401</v>
      </c>
      <c r="BF170" s="8">
        <f t="shared" si="27"/>
        <v>1189.52371270966</v>
      </c>
      <c r="BG170" s="8">
        <f t="shared" si="28"/>
        <v>23.871198514555349</v>
      </c>
      <c r="BH170" s="8">
        <f t="shared" si="29"/>
        <v>158.1175469310501</v>
      </c>
      <c r="BI170" s="8">
        <f t="shared" si="30"/>
        <v>6.5340328605407096</v>
      </c>
      <c r="BJ170" s="8">
        <f t="shared" si="31"/>
        <v>1170</v>
      </c>
      <c r="BK170" s="8">
        <f t="shared" si="32"/>
        <v>207.04762352507896</v>
      </c>
      <c r="BL170" s="8">
        <f t="shared" si="33"/>
        <v>413.60778184441199</v>
      </c>
    </row>
    <row r="171" spans="1:64" x14ac:dyDescent="0.2">
      <c r="A171">
        <v>149</v>
      </c>
      <c r="B171" t="s">
        <v>51</v>
      </c>
      <c r="C171" t="s">
        <v>74</v>
      </c>
      <c r="D171" t="s">
        <v>75</v>
      </c>
      <c r="E171" t="s">
        <v>506</v>
      </c>
      <c r="F171" t="s">
        <v>507</v>
      </c>
      <c r="G171" t="s">
        <v>510</v>
      </c>
      <c r="H171" t="s">
        <v>510</v>
      </c>
      <c r="I171" t="s">
        <v>509</v>
      </c>
      <c r="J171" t="s">
        <v>58</v>
      </c>
      <c r="K171" t="s">
        <v>59</v>
      </c>
      <c r="L171" t="s">
        <v>60</v>
      </c>
      <c r="M171" t="s">
        <v>70</v>
      </c>
      <c r="N171" t="s">
        <v>80</v>
      </c>
      <c r="O171" t="s">
        <v>63</v>
      </c>
      <c r="P171">
        <v>2018</v>
      </c>
      <c r="Q171">
        <v>26</v>
      </c>
      <c r="R171">
        <v>1.1825019999999999</v>
      </c>
      <c r="S171">
        <v>124.480564</v>
      </c>
      <c r="T171">
        <v>30</v>
      </c>
      <c r="U171" s="12">
        <v>30</v>
      </c>
      <c r="V171" s="5">
        <v>0.34323529411764597</v>
      </c>
      <c r="W171" s="5">
        <v>0.65948483401478297</v>
      </c>
      <c r="X171" s="5">
        <v>0.49</v>
      </c>
      <c r="Y171" s="5">
        <v>0.4</v>
      </c>
      <c r="Z171" s="6">
        <v>0.96922006978991004</v>
      </c>
      <c r="AA171" s="6">
        <v>55.404343670165701</v>
      </c>
      <c r="AB171" s="6">
        <v>34.135731321581801</v>
      </c>
      <c r="AC171" s="6">
        <v>0.217801095351357</v>
      </c>
      <c r="AD171" s="6">
        <v>0.20825783407574699</v>
      </c>
      <c r="AE171" s="6">
        <v>15.0384806545343</v>
      </c>
      <c r="AF171" s="6">
        <v>13.8078713963788</v>
      </c>
      <c r="AG171" s="6">
        <v>5.1712328767123301</v>
      </c>
      <c r="AH171" s="6">
        <v>0.12999999999999901</v>
      </c>
      <c r="AI171" s="10">
        <v>61.3</v>
      </c>
      <c r="AJ171" s="6">
        <f t="shared" si="23"/>
        <v>26.820442453056998</v>
      </c>
      <c r="AK171" s="6">
        <f t="shared" si="24"/>
        <v>21.649209576344667</v>
      </c>
      <c r="AL171" s="10">
        <v>34.479557546942999</v>
      </c>
      <c r="AM171" s="7">
        <v>2611125</v>
      </c>
      <c r="AN171" s="9">
        <v>53</v>
      </c>
      <c r="AO171" s="6">
        <v>158.24250000000001</v>
      </c>
      <c r="AP171" s="6">
        <v>127.940514579132</v>
      </c>
      <c r="AQ171" s="6">
        <v>189.9325</v>
      </c>
      <c r="AR171" s="6">
        <v>160.58418252610801</v>
      </c>
      <c r="AS171" s="6">
        <v>27.5289169260855</v>
      </c>
      <c r="AT171" s="6">
        <v>0.57248062015503798</v>
      </c>
      <c r="AU171" s="6">
        <v>1.38992760477438</v>
      </c>
      <c r="AV171" s="10">
        <v>0.79570661715184499</v>
      </c>
      <c r="AW171" s="10">
        <v>3.88478179795937</v>
      </c>
      <c r="AX171" s="10">
        <v>22.0242743149273</v>
      </c>
      <c r="AY171" s="11">
        <v>39</v>
      </c>
      <c r="AZ171" s="10">
        <v>20.877413809653778</v>
      </c>
      <c r="BA171" s="6">
        <v>1.37869260614804</v>
      </c>
      <c r="BB171" s="10">
        <v>13.786926061480401</v>
      </c>
      <c r="BD171" s="8">
        <f t="shared" si="25"/>
        <v>1839</v>
      </c>
      <c r="BE171" s="8">
        <f t="shared" si="26"/>
        <v>414.23614189136401</v>
      </c>
      <c r="BF171" s="8">
        <f t="shared" si="27"/>
        <v>1189.52371270966</v>
      </c>
      <c r="BG171" s="8">
        <f t="shared" si="28"/>
        <v>23.871198514555349</v>
      </c>
      <c r="BH171" s="8">
        <f t="shared" si="29"/>
        <v>116.5434539387811</v>
      </c>
      <c r="BI171" s="8">
        <f t="shared" si="30"/>
        <v>6.5340328605407096</v>
      </c>
      <c r="BJ171" s="8">
        <f t="shared" si="31"/>
        <v>1170</v>
      </c>
      <c r="BK171" s="8">
        <f t="shared" si="32"/>
        <v>626.32241428961333</v>
      </c>
      <c r="BL171" s="8">
        <f t="shared" si="33"/>
        <v>413.60778184441199</v>
      </c>
    </row>
    <row r="172" spans="1:64" x14ac:dyDescent="0.2">
      <c r="A172">
        <v>73</v>
      </c>
      <c r="B172" t="s">
        <v>51</v>
      </c>
      <c r="C172" t="s">
        <v>511</v>
      </c>
      <c r="D172" t="s">
        <v>511</v>
      </c>
      <c r="E172" t="s">
        <v>512</v>
      </c>
      <c r="F172" t="s">
        <v>513</v>
      </c>
      <c r="G172" t="s">
        <v>514</v>
      </c>
      <c r="H172" t="s">
        <v>514</v>
      </c>
      <c r="I172" t="s">
        <v>515</v>
      </c>
      <c r="J172" t="s">
        <v>58</v>
      </c>
      <c r="K172" t="s">
        <v>69</v>
      </c>
      <c r="L172" t="s">
        <v>69</v>
      </c>
      <c r="M172" t="s">
        <v>70</v>
      </c>
      <c r="N172" t="s">
        <v>71</v>
      </c>
      <c r="O172" t="s">
        <v>63</v>
      </c>
      <c r="P172">
        <v>2016</v>
      </c>
      <c r="Q172">
        <v>24</v>
      </c>
      <c r="R172">
        <v>-1.5306415</v>
      </c>
      <c r="S172">
        <v>127.4191151</v>
      </c>
      <c r="T172">
        <v>30</v>
      </c>
      <c r="U172" s="12">
        <v>38</v>
      </c>
      <c r="V172" s="5">
        <v>0.34826923076923</v>
      </c>
      <c r="W172" s="5">
        <v>0.68569716242661305</v>
      </c>
      <c r="X172" s="5">
        <v>-0.01</v>
      </c>
      <c r="Y172" s="5">
        <v>-0.01</v>
      </c>
      <c r="Z172" s="6">
        <v>0.92724903519437296</v>
      </c>
      <c r="AA172" s="6">
        <v>60.054887228102103</v>
      </c>
      <c r="AB172" s="6">
        <v>36.370885637461697</v>
      </c>
      <c r="AC172" s="6">
        <v>0.217801095351357</v>
      </c>
      <c r="AD172" s="6">
        <v>0.194564214858789</v>
      </c>
      <c r="AE172" s="6">
        <v>15.0384806545343</v>
      </c>
      <c r="AF172" s="6">
        <v>13.019374581538401</v>
      </c>
      <c r="AG172" s="6">
        <v>5.1712328767123301</v>
      </c>
      <c r="AH172" s="6">
        <v>0.12999999999999901</v>
      </c>
      <c r="AI172" s="10">
        <v>138.46</v>
      </c>
      <c r="AJ172" s="6">
        <f t="shared" si="23"/>
        <v>101.7554795549122</v>
      </c>
      <c r="AK172" s="6">
        <f t="shared" si="24"/>
        <v>96.584246678199875</v>
      </c>
      <c r="AL172" s="10">
        <v>36.704520445087802</v>
      </c>
      <c r="AM172" s="7">
        <v>3947684</v>
      </c>
      <c r="AN172" s="9">
        <v>53</v>
      </c>
      <c r="AO172" s="6">
        <v>158.24250000000001</v>
      </c>
      <c r="AP172" s="6">
        <v>131.23001149492899</v>
      </c>
      <c r="AQ172" s="6">
        <v>189.9325</v>
      </c>
      <c r="AR172" s="6">
        <v>165.37014444045499</v>
      </c>
      <c r="AS172" s="6">
        <v>25.424209783938</v>
      </c>
      <c r="AT172" s="6">
        <v>0.57248062015503798</v>
      </c>
      <c r="AU172" s="6">
        <v>54.274499112516096</v>
      </c>
      <c r="AV172" s="10">
        <v>31.071098910537302</v>
      </c>
      <c r="AW172" s="10">
        <v>4.1341980041904796</v>
      </c>
      <c r="AX172" s="10">
        <v>14.462508448158401</v>
      </c>
      <c r="AY172" s="11">
        <v>49.4</v>
      </c>
      <c r="AZ172" s="10">
        <v>6.8045533931927054</v>
      </c>
      <c r="BA172" s="6">
        <v>1.44600212884893</v>
      </c>
      <c r="BB172" s="10">
        <v>14.460021288489299</v>
      </c>
      <c r="BD172" s="8">
        <f t="shared" si="25"/>
        <v>5261.4800000000005</v>
      </c>
      <c r="BE172" s="8">
        <f t="shared" si="26"/>
        <v>494.73623409845925</v>
      </c>
      <c r="BF172" s="8">
        <f t="shared" si="27"/>
        <v>1591.2786262284051</v>
      </c>
      <c r="BG172" s="8">
        <f t="shared" si="28"/>
        <v>1180.7017586004174</v>
      </c>
      <c r="BH172" s="8">
        <f t="shared" si="29"/>
        <v>157.09952415923823</v>
      </c>
      <c r="BI172" s="8">
        <f t="shared" si="30"/>
        <v>8.2764416233515661</v>
      </c>
      <c r="BJ172" s="8">
        <f t="shared" si="31"/>
        <v>1877.2</v>
      </c>
      <c r="BK172" s="8">
        <f t="shared" si="32"/>
        <v>258.57302894132283</v>
      </c>
      <c r="BL172" s="8">
        <f t="shared" si="33"/>
        <v>549.48080896259341</v>
      </c>
    </row>
    <row r="173" spans="1:64" x14ac:dyDescent="0.2">
      <c r="A173">
        <v>9</v>
      </c>
      <c r="B173" t="s">
        <v>51</v>
      </c>
      <c r="C173" t="s">
        <v>511</v>
      </c>
      <c r="D173" t="s">
        <v>511</v>
      </c>
      <c r="E173" t="s">
        <v>512</v>
      </c>
      <c r="F173" t="s">
        <v>513</v>
      </c>
      <c r="G173" t="s">
        <v>516</v>
      </c>
      <c r="H173" t="s">
        <v>516</v>
      </c>
      <c r="I173" t="s">
        <v>515</v>
      </c>
      <c r="J173" t="s">
        <v>58</v>
      </c>
      <c r="K173" t="s">
        <v>69</v>
      </c>
      <c r="L173" t="s">
        <v>69</v>
      </c>
      <c r="M173" t="s">
        <v>70</v>
      </c>
      <c r="N173" t="s">
        <v>71</v>
      </c>
      <c r="O173" t="s">
        <v>63</v>
      </c>
      <c r="P173">
        <v>2016</v>
      </c>
      <c r="Q173">
        <v>24</v>
      </c>
      <c r="R173">
        <v>-1.5306415</v>
      </c>
      <c r="S173">
        <v>127.4191151</v>
      </c>
      <c r="T173">
        <v>30</v>
      </c>
      <c r="U173" s="12">
        <v>38</v>
      </c>
      <c r="V173" s="5">
        <v>0.34826923076923</v>
      </c>
      <c r="W173" s="5">
        <v>0.68569716242661305</v>
      </c>
      <c r="X173" s="5">
        <v>-0.01</v>
      </c>
      <c r="Y173" s="5">
        <v>-0.01</v>
      </c>
      <c r="Z173" s="6">
        <v>0.92724903519437296</v>
      </c>
      <c r="AA173" s="6">
        <v>60.054887228102103</v>
      </c>
      <c r="AB173" s="6">
        <v>36.370885637461697</v>
      </c>
      <c r="AC173" s="6">
        <v>0.217801095351357</v>
      </c>
      <c r="AD173" s="6">
        <v>0.194564214858789</v>
      </c>
      <c r="AE173" s="6">
        <v>15.0384806545343</v>
      </c>
      <c r="AF173" s="6">
        <v>13.019374581538401</v>
      </c>
      <c r="AG173" s="6">
        <v>5.1712328767123301</v>
      </c>
      <c r="AH173" s="6">
        <v>0.12999999999999901</v>
      </c>
      <c r="AI173" s="10">
        <v>138.46</v>
      </c>
      <c r="AJ173" s="6">
        <f t="shared" si="23"/>
        <v>101.7554795549122</v>
      </c>
      <c r="AK173" s="6">
        <f t="shared" si="24"/>
        <v>96.584246678199875</v>
      </c>
      <c r="AL173" s="10">
        <v>36.704520445087802</v>
      </c>
      <c r="AM173" s="7">
        <v>3947684</v>
      </c>
      <c r="AN173" s="9">
        <v>53</v>
      </c>
      <c r="AO173" s="6">
        <v>158.24250000000001</v>
      </c>
      <c r="AP173" s="6">
        <v>131.23001149492899</v>
      </c>
      <c r="AQ173" s="6">
        <v>189.9325</v>
      </c>
      <c r="AR173" s="6">
        <v>165.37014444045499</v>
      </c>
      <c r="AS173" s="6">
        <v>25.424209783938</v>
      </c>
      <c r="AT173" s="6">
        <v>0.57248062015503798</v>
      </c>
      <c r="AU173" s="6">
        <v>54.274499112516096</v>
      </c>
      <c r="AV173" s="10">
        <v>31.071098910537302</v>
      </c>
      <c r="AW173" s="10">
        <v>0.95266791190253197</v>
      </c>
      <c r="AX173" s="10">
        <v>3.4591755060098399</v>
      </c>
      <c r="AY173" s="11">
        <v>49.4</v>
      </c>
      <c r="AZ173" s="10">
        <v>6.8045533931927054</v>
      </c>
      <c r="BA173" s="6">
        <v>1.44600212884893</v>
      </c>
      <c r="BB173" s="10">
        <v>14.460021288489299</v>
      </c>
      <c r="BD173" s="8">
        <f t="shared" si="25"/>
        <v>5261.4800000000005</v>
      </c>
      <c r="BE173" s="8">
        <f t="shared" si="26"/>
        <v>494.73623409845925</v>
      </c>
      <c r="BF173" s="8">
        <f t="shared" si="27"/>
        <v>1591.2786262284051</v>
      </c>
      <c r="BG173" s="8">
        <f t="shared" si="28"/>
        <v>1180.7017586004174</v>
      </c>
      <c r="BH173" s="8">
        <f t="shared" si="29"/>
        <v>36.201380652296216</v>
      </c>
      <c r="BI173" s="8">
        <f t="shared" si="30"/>
        <v>8.2764416233515661</v>
      </c>
      <c r="BJ173" s="8">
        <f t="shared" si="31"/>
        <v>1877.2</v>
      </c>
      <c r="BK173" s="8">
        <f t="shared" si="32"/>
        <v>258.57302894132283</v>
      </c>
      <c r="BL173" s="8">
        <f t="shared" si="33"/>
        <v>549.48080896259341</v>
      </c>
    </row>
    <row r="174" spans="1:64" x14ac:dyDescent="0.2">
      <c r="A174">
        <v>10</v>
      </c>
      <c r="B174" t="s">
        <v>51</v>
      </c>
      <c r="C174" t="s">
        <v>511</v>
      </c>
      <c r="D174" t="s">
        <v>511</v>
      </c>
      <c r="E174" t="s">
        <v>512</v>
      </c>
      <c r="F174" t="s">
        <v>513</v>
      </c>
      <c r="G174" t="s">
        <v>517</v>
      </c>
      <c r="H174" t="s">
        <v>517</v>
      </c>
      <c r="I174" t="s">
        <v>515</v>
      </c>
      <c r="J174" t="s">
        <v>58</v>
      </c>
      <c r="K174" t="s">
        <v>69</v>
      </c>
      <c r="L174" t="s">
        <v>69</v>
      </c>
      <c r="M174" t="s">
        <v>70</v>
      </c>
      <c r="N174" t="s">
        <v>71</v>
      </c>
      <c r="O174" t="s">
        <v>63</v>
      </c>
      <c r="P174">
        <v>2016</v>
      </c>
      <c r="Q174">
        <v>24</v>
      </c>
      <c r="R174">
        <v>-1.5306415</v>
      </c>
      <c r="S174">
        <v>127.4191151</v>
      </c>
      <c r="T174">
        <v>30</v>
      </c>
      <c r="U174" s="12">
        <v>38</v>
      </c>
      <c r="V174" s="5">
        <v>0.34826923076923</v>
      </c>
      <c r="W174" s="5">
        <v>0.68569716242661305</v>
      </c>
      <c r="X174" s="5">
        <v>-0.01</v>
      </c>
      <c r="Y174" s="5">
        <v>-0.01</v>
      </c>
      <c r="Z174" s="6">
        <v>0.92724903519437296</v>
      </c>
      <c r="AA174" s="6">
        <v>60.054887228102103</v>
      </c>
      <c r="AB174" s="6">
        <v>36.370885637461697</v>
      </c>
      <c r="AC174" s="6">
        <v>0.217801095351357</v>
      </c>
      <c r="AD174" s="6">
        <v>0.194564214858789</v>
      </c>
      <c r="AE174" s="6">
        <v>15.0384806545343</v>
      </c>
      <c r="AF174" s="6">
        <v>13.019374581538401</v>
      </c>
      <c r="AG174" s="6">
        <v>5.1712328767123301</v>
      </c>
      <c r="AH174" s="6">
        <v>0.12999999999999901</v>
      </c>
      <c r="AI174" s="10">
        <v>138.46</v>
      </c>
      <c r="AJ174" s="6">
        <f t="shared" si="23"/>
        <v>101.7554795549122</v>
      </c>
      <c r="AK174" s="6">
        <f t="shared" si="24"/>
        <v>96.584246678199875</v>
      </c>
      <c r="AL174" s="10">
        <v>36.704520445087802</v>
      </c>
      <c r="AM174" s="7">
        <v>3947684</v>
      </c>
      <c r="AN174" s="9">
        <v>53</v>
      </c>
      <c r="AO174" s="6">
        <v>158.24250000000001</v>
      </c>
      <c r="AP174" s="6">
        <v>131.23001149492899</v>
      </c>
      <c r="AQ174" s="6">
        <v>189.9325</v>
      </c>
      <c r="AR174" s="6">
        <v>165.37014444045499</v>
      </c>
      <c r="AS174" s="6">
        <v>25.424209783938</v>
      </c>
      <c r="AT174" s="6">
        <v>0.57248062015503798</v>
      </c>
      <c r="AU174" s="6">
        <v>54.274499112516096</v>
      </c>
      <c r="AV174" s="10">
        <v>31.071098910537302</v>
      </c>
      <c r="AW174" s="10">
        <v>0.95266791190253197</v>
      </c>
      <c r="AX174" s="10">
        <v>3.4591755060098399</v>
      </c>
      <c r="AY174" s="11">
        <v>49.4</v>
      </c>
      <c r="AZ174" s="10">
        <v>6.8045533931927054</v>
      </c>
      <c r="BA174" s="6">
        <v>1.44600212884893</v>
      </c>
      <c r="BB174" s="10">
        <v>14.460021288489299</v>
      </c>
      <c r="BD174" s="8">
        <f t="shared" si="25"/>
        <v>5261.4800000000005</v>
      </c>
      <c r="BE174" s="8">
        <f t="shared" si="26"/>
        <v>494.73623409845925</v>
      </c>
      <c r="BF174" s="8">
        <f t="shared" si="27"/>
        <v>1591.2786262284051</v>
      </c>
      <c r="BG174" s="8">
        <f t="shared" si="28"/>
        <v>1180.7017586004174</v>
      </c>
      <c r="BH174" s="8">
        <f t="shared" si="29"/>
        <v>36.201380652296216</v>
      </c>
      <c r="BI174" s="8">
        <f t="shared" si="30"/>
        <v>8.2764416233515661</v>
      </c>
      <c r="BJ174" s="8">
        <f t="shared" si="31"/>
        <v>1877.2</v>
      </c>
      <c r="BK174" s="8">
        <f t="shared" si="32"/>
        <v>258.57302894132283</v>
      </c>
      <c r="BL174" s="8">
        <f t="shared" si="33"/>
        <v>549.48080896259341</v>
      </c>
    </row>
    <row r="175" spans="1:64" x14ac:dyDescent="0.2">
      <c r="A175">
        <v>5</v>
      </c>
      <c r="B175" t="s">
        <v>51</v>
      </c>
      <c r="C175" t="s">
        <v>109</v>
      </c>
      <c r="D175" t="s">
        <v>53</v>
      </c>
      <c r="E175" t="s">
        <v>518</v>
      </c>
      <c r="F175" t="s">
        <v>519</v>
      </c>
      <c r="G175" t="s">
        <v>520</v>
      </c>
      <c r="H175" t="s">
        <v>520</v>
      </c>
      <c r="I175" t="s">
        <v>521</v>
      </c>
      <c r="J175" t="s">
        <v>58</v>
      </c>
      <c r="K175" t="s">
        <v>69</v>
      </c>
      <c r="L175" t="s">
        <v>69</v>
      </c>
      <c r="M175" t="s">
        <v>70</v>
      </c>
      <c r="N175" t="s">
        <v>71</v>
      </c>
      <c r="O175" t="s">
        <v>63</v>
      </c>
      <c r="P175">
        <v>2016</v>
      </c>
      <c r="Q175">
        <v>24</v>
      </c>
      <c r="R175">
        <v>-6.9508080000000003</v>
      </c>
      <c r="S175">
        <v>106.2501579</v>
      </c>
      <c r="T175">
        <v>30</v>
      </c>
      <c r="U175" s="12">
        <v>60</v>
      </c>
      <c r="V175" s="5">
        <v>0.34826923076923</v>
      </c>
      <c r="W175" s="5">
        <v>0.73402605516475306</v>
      </c>
      <c r="X175" s="5">
        <v>1.27</v>
      </c>
      <c r="Y175" s="5">
        <v>0.59</v>
      </c>
      <c r="Z175" s="6">
        <v>0.92724903519437296</v>
      </c>
      <c r="AA175" s="6">
        <v>55.194051448676397</v>
      </c>
      <c r="AB175" s="6">
        <v>33.518165879748899</v>
      </c>
      <c r="AC175" s="6">
        <v>0.217801095351357</v>
      </c>
      <c r="AD175" s="6">
        <v>0.194564214858789</v>
      </c>
      <c r="AE175" s="6">
        <v>15.0384806545343</v>
      </c>
      <c r="AF175" s="6">
        <v>13.019374581538401</v>
      </c>
      <c r="AG175" s="6">
        <v>5.1712328767123301</v>
      </c>
      <c r="AH175" s="6">
        <v>0.12999999999999901</v>
      </c>
      <c r="AI175" s="10">
        <v>56.06</v>
      </c>
      <c r="AJ175" s="6">
        <f t="shared" si="23"/>
        <v>22.208199312625105</v>
      </c>
      <c r="AK175" s="6">
        <f t="shared" si="24"/>
        <v>17.036966435912774</v>
      </c>
      <c r="AL175" s="10">
        <v>33.851800687374897</v>
      </c>
      <c r="AM175" s="7">
        <v>1579073</v>
      </c>
      <c r="AN175" s="9">
        <v>53</v>
      </c>
      <c r="AO175" s="6">
        <v>158.24250000000001</v>
      </c>
      <c r="AP175" s="6">
        <v>134.313675961889</v>
      </c>
      <c r="AQ175" s="6">
        <v>189.9325</v>
      </c>
      <c r="AR175" s="6">
        <v>168.45380890741501</v>
      </c>
      <c r="AS175" s="6">
        <v>30.733379464485999</v>
      </c>
      <c r="AT175" s="6">
        <v>0.57248062015503798</v>
      </c>
      <c r="AU175" s="6">
        <v>2.63033289688107</v>
      </c>
      <c r="AV175" s="10">
        <v>1.50581460802067</v>
      </c>
      <c r="AW175" s="10">
        <v>4.9375327368130604</v>
      </c>
      <c r="AX175" s="10">
        <v>6.6055997511778797</v>
      </c>
      <c r="AY175" s="11">
        <v>78</v>
      </c>
      <c r="AZ175" s="10">
        <v>14.414326589416493</v>
      </c>
      <c r="BA175" s="6">
        <v>2.4440816470240998</v>
      </c>
      <c r="BB175" s="10">
        <v>24.440816470241</v>
      </c>
      <c r="BD175" s="8">
        <f t="shared" si="25"/>
        <v>3363.6000000000004</v>
      </c>
      <c r="BE175" s="8">
        <f t="shared" si="26"/>
        <v>781.16247489230409</v>
      </c>
      <c r="BF175" s="8">
        <f t="shared" si="27"/>
        <v>2341.3820138452338</v>
      </c>
      <c r="BG175" s="8">
        <f t="shared" si="28"/>
        <v>90.348876481240197</v>
      </c>
      <c r="BH175" s="8">
        <f t="shared" si="29"/>
        <v>296.25196420878365</v>
      </c>
      <c r="BI175" s="8">
        <f t="shared" si="30"/>
        <v>13.068065721081419</v>
      </c>
      <c r="BJ175" s="8">
        <f t="shared" si="31"/>
        <v>4680</v>
      </c>
      <c r="BK175" s="8">
        <f t="shared" si="32"/>
        <v>864.85959536498956</v>
      </c>
      <c r="BL175" s="8">
        <f t="shared" si="33"/>
        <v>1466.4489882144601</v>
      </c>
    </row>
    <row r="176" spans="1:64" x14ac:dyDescent="0.2">
      <c r="A176">
        <v>80</v>
      </c>
      <c r="B176" t="s">
        <v>51</v>
      </c>
      <c r="C176" t="s">
        <v>82</v>
      </c>
      <c r="D176" t="s">
        <v>53</v>
      </c>
      <c r="E176" t="s">
        <v>522</v>
      </c>
      <c r="F176" t="s">
        <v>523</v>
      </c>
      <c r="G176" t="s">
        <v>524</v>
      </c>
      <c r="H176" t="s">
        <v>524</v>
      </c>
      <c r="I176" t="s">
        <v>525</v>
      </c>
      <c r="J176" t="s">
        <v>58</v>
      </c>
      <c r="K176" t="s">
        <v>69</v>
      </c>
      <c r="L176" t="s">
        <v>69</v>
      </c>
      <c r="M176" t="s">
        <v>70</v>
      </c>
      <c r="N176" t="s">
        <v>71</v>
      </c>
      <c r="O176" t="s">
        <v>63</v>
      </c>
      <c r="P176">
        <v>2008</v>
      </c>
      <c r="Q176">
        <v>16</v>
      </c>
      <c r="R176">
        <v>-6.4858007000000004</v>
      </c>
      <c r="S176">
        <v>107.3852029</v>
      </c>
      <c r="T176">
        <v>30</v>
      </c>
      <c r="U176" s="12">
        <v>36.6</v>
      </c>
      <c r="V176" s="5">
        <v>0.332884615384615</v>
      </c>
      <c r="W176" s="5">
        <v>0.64075389811249295</v>
      </c>
      <c r="X176" s="5">
        <v>0.03</v>
      </c>
      <c r="Y176" s="5">
        <v>0.59</v>
      </c>
      <c r="Z176" s="6">
        <v>0.97010632915355999</v>
      </c>
      <c r="AA176" s="6">
        <v>55.194051448676397</v>
      </c>
      <c r="AB176" s="6">
        <v>35.021363762459501</v>
      </c>
      <c r="AC176" s="6">
        <v>0.217801095351357</v>
      </c>
      <c r="AD176" s="6">
        <v>0.21312827185109101</v>
      </c>
      <c r="AE176" s="6">
        <v>15.0384806545343</v>
      </c>
      <c r="AF176" s="6">
        <v>14.250583282953301</v>
      </c>
      <c r="AG176" s="6">
        <v>5.1712328767123301</v>
      </c>
      <c r="AH176" s="6">
        <v>0.12999999999999901</v>
      </c>
      <c r="AI176" s="10">
        <v>56.08</v>
      </c>
      <c r="AJ176" s="6">
        <f t="shared" si="23"/>
        <v>20.715507965689397</v>
      </c>
      <c r="AK176" s="6">
        <f t="shared" si="24"/>
        <v>15.544275088977066</v>
      </c>
      <c r="AL176" s="10">
        <v>35.364492034310601</v>
      </c>
      <c r="AM176" s="7">
        <v>1245485</v>
      </c>
      <c r="AN176" s="9">
        <v>53</v>
      </c>
      <c r="AO176" s="6">
        <v>158.24250000000001</v>
      </c>
      <c r="AP176" s="6">
        <v>126.82963082507</v>
      </c>
      <c r="AQ176" s="6">
        <v>189.9325</v>
      </c>
      <c r="AR176" s="6">
        <v>159.459982829377</v>
      </c>
      <c r="AS176" s="6">
        <v>25.877522350933202</v>
      </c>
      <c r="AT176" s="6">
        <v>0.57248062015503798</v>
      </c>
      <c r="AU176" s="6">
        <v>3.8219444235208702</v>
      </c>
      <c r="AV176" s="10">
        <v>2.1879891137753198</v>
      </c>
      <c r="AW176" s="10">
        <v>51.312489069609398</v>
      </c>
      <c r="AX176" s="10">
        <v>64.679483111616605</v>
      </c>
      <c r="AY176" s="11">
        <v>47.58</v>
      </c>
      <c r="AZ176" s="10">
        <v>14.274886535779874</v>
      </c>
      <c r="BA176" s="6">
        <v>1.0085963647521301</v>
      </c>
      <c r="BB176" s="10">
        <v>10.0859636475213</v>
      </c>
      <c r="BD176" s="8">
        <f t="shared" si="25"/>
        <v>2052.5279999999998</v>
      </c>
      <c r="BE176" s="8">
        <f t="shared" si="26"/>
        <v>521.57134815609083</v>
      </c>
      <c r="BF176" s="8">
        <f t="shared" si="27"/>
        <v>1483.6075317434393</v>
      </c>
      <c r="BG176" s="8">
        <f t="shared" si="28"/>
        <v>80.080401564176711</v>
      </c>
      <c r="BH176" s="8">
        <f t="shared" si="29"/>
        <v>1878.0370999477041</v>
      </c>
      <c r="BI176" s="8">
        <f t="shared" si="30"/>
        <v>7.9715200898596663</v>
      </c>
      <c r="BJ176" s="8">
        <f t="shared" si="31"/>
        <v>1741.4280000000001</v>
      </c>
      <c r="BK176" s="8">
        <f t="shared" si="32"/>
        <v>522.46084720954343</v>
      </c>
      <c r="BL176" s="8">
        <f t="shared" si="33"/>
        <v>369.14626949927958</v>
      </c>
    </row>
    <row r="177" spans="1:64" x14ac:dyDescent="0.2">
      <c r="A177">
        <v>27</v>
      </c>
      <c r="B177" t="s">
        <v>51</v>
      </c>
      <c r="C177" t="s">
        <v>301</v>
      </c>
      <c r="D177" t="s">
        <v>88</v>
      </c>
      <c r="E177" t="s">
        <v>371</v>
      </c>
      <c r="F177" t="s">
        <v>526</v>
      </c>
      <c r="G177" t="s">
        <v>527</v>
      </c>
      <c r="H177" t="s">
        <v>527</v>
      </c>
      <c r="I177" t="s">
        <v>528</v>
      </c>
      <c r="J177" t="s">
        <v>58</v>
      </c>
      <c r="K177" t="s">
        <v>69</v>
      </c>
      <c r="L177" t="s">
        <v>69</v>
      </c>
      <c r="M177" t="s">
        <v>70</v>
      </c>
      <c r="N177" t="s">
        <v>71</v>
      </c>
      <c r="O177" t="s">
        <v>63</v>
      </c>
      <c r="P177">
        <v>2007</v>
      </c>
      <c r="Q177">
        <v>15</v>
      </c>
      <c r="R177">
        <v>5.4510293000000001</v>
      </c>
      <c r="S177">
        <v>95.247094500000003</v>
      </c>
      <c r="T177">
        <v>30</v>
      </c>
      <c r="U177" s="12">
        <v>30</v>
      </c>
      <c r="V177" s="5">
        <v>0.33096153846153797</v>
      </c>
      <c r="W177" s="5">
        <v>0.42277691219569102</v>
      </c>
      <c r="X177" s="5">
        <v>0.06</v>
      </c>
      <c r="Y177" s="5">
        <v>0.35</v>
      </c>
      <c r="Z177" s="6">
        <v>0.975743679439392</v>
      </c>
      <c r="AA177" s="6">
        <v>55.194051448676397</v>
      </c>
      <c r="AB177" s="6">
        <v>35.219099691389502</v>
      </c>
      <c r="AC177" s="6">
        <v>0.217801095351357</v>
      </c>
      <c r="AD177" s="6">
        <v>0.21563416769032101</v>
      </c>
      <c r="AE177" s="6">
        <v>15.0384806545343</v>
      </c>
      <c r="AF177" s="6">
        <v>14.416672036337401</v>
      </c>
      <c r="AG177" s="6">
        <v>5.1712328767123301</v>
      </c>
      <c r="AH177" s="6">
        <v>0.12999999999999901</v>
      </c>
      <c r="AI177" s="10">
        <v>83.36</v>
      </c>
      <c r="AJ177" s="6">
        <f t="shared" si="23"/>
        <v>47.7965227502891</v>
      </c>
      <c r="AK177" s="6">
        <f t="shared" si="24"/>
        <v>42.625289873576769</v>
      </c>
      <c r="AL177" s="10">
        <v>35.5634772497109</v>
      </c>
      <c r="AM177" s="7">
        <v>1046223.231</v>
      </c>
      <c r="AN177" s="9">
        <v>53</v>
      </c>
      <c r="AO177" s="6">
        <v>158.24250000000001</v>
      </c>
      <c r="AP177" s="6">
        <v>125.894125182967</v>
      </c>
      <c r="AQ177" s="6">
        <v>189.9325</v>
      </c>
      <c r="AR177" s="6">
        <v>158.335754569622</v>
      </c>
      <c r="AS177" s="6">
        <v>25.2915268515371</v>
      </c>
      <c r="AT177" s="6">
        <v>0.57248062015503798</v>
      </c>
      <c r="AU177" s="6">
        <v>1.3759577611081899</v>
      </c>
      <c r="AV177" s="10">
        <v>0.78770915238635497</v>
      </c>
      <c r="AW177" s="10">
        <v>8.14692818682013</v>
      </c>
      <c r="AX177" s="10">
        <v>70.210698405515899</v>
      </c>
      <c r="AY177" s="11">
        <v>39</v>
      </c>
      <c r="AZ177" s="10">
        <v>6.6273765238256761</v>
      </c>
      <c r="BA177" s="6">
        <v>0.520787585575471</v>
      </c>
      <c r="BB177" s="10">
        <v>5.2078758557547102</v>
      </c>
      <c r="BD177" s="8">
        <f t="shared" si="25"/>
        <v>2500.8000000000002</v>
      </c>
      <c r="BE177" s="8">
        <f t="shared" si="26"/>
        <v>432.50016109012205</v>
      </c>
      <c r="BF177" s="8">
        <f t="shared" si="27"/>
        <v>1222.0413037926969</v>
      </c>
      <c r="BG177" s="8">
        <f t="shared" si="28"/>
        <v>23.631274571590648</v>
      </c>
      <c r="BH177" s="8">
        <f t="shared" si="29"/>
        <v>244.40784560460389</v>
      </c>
      <c r="BI177" s="8">
        <f t="shared" si="30"/>
        <v>6.5340328605407096</v>
      </c>
      <c r="BJ177" s="8">
        <f t="shared" si="31"/>
        <v>1170</v>
      </c>
      <c r="BK177" s="8">
        <f t="shared" si="32"/>
        <v>198.82129571477029</v>
      </c>
      <c r="BL177" s="8">
        <f t="shared" si="33"/>
        <v>156.23627567264131</v>
      </c>
    </row>
    <row r="178" spans="1:64" x14ac:dyDescent="0.2">
      <c r="A178">
        <v>1</v>
      </c>
      <c r="B178" t="s">
        <v>51</v>
      </c>
      <c r="C178" t="s">
        <v>511</v>
      </c>
      <c r="D178" t="s">
        <v>511</v>
      </c>
      <c r="E178" t="s">
        <v>529</v>
      </c>
      <c r="F178" t="s">
        <v>530</v>
      </c>
      <c r="G178" t="s">
        <v>531</v>
      </c>
      <c r="H178" t="s">
        <v>531</v>
      </c>
      <c r="I178" t="s">
        <v>532</v>
      </c>
      <c r="J178" t="s">
        <v>58</v>
      </c>
      <c r="K178" t="s">
        <v>69</v>
      </c>
      <c r="L178" t="s">
        <v>69</v>
      </c>
      <c r="M178" t="s">
        <v>70</v>
      </c>
      <c r="N178" t="s">
        <v>62</v>
      </c>
      <c r="O178" t="s">
        <v>63</v>
      </c>
      <c r="P178">
        <v>2020</v>
      </c>
      <c r="Q178">
        <v>23</v>
      </c>
      <c r="R178">
        <v>0.47889399999999999</v>
      </c>
      <c r="S178">
        <v>127.984206</v>
      </c>
      <c r="T178">
        <v>25</v>
      </c>
      <c r="U178" s="12">
        <v>250</v>
      </c>
      <c r="V178" s="5">
        <v>0.37791666666666601</v>
      </c>
      <c r="W178" s="5">
        <v>0.68569716242661305</v>
      </c>
      <c r="X178" s="5">
        <v>-0.01</v>
      </c>
      <c r="Y178" s="5">
        <v>-0.01</v>
      </c>
      <c r="Z178" s="6">
        <v>0.78505424953491199</v>
      </c>
      <c r="AA178" s="6">
        <v>60.054887228102103</v>
      </c>
      <c r="AB178" s="6">
        <v>33.620687422722597</v>
      </c>
      <c r="AC178" s="6">
        <v>0.217801095351357</v>
      </c>
      <c r="AD178" s="6">
        <v>0.17773221088989599</v>
      </c>
      <c r="AE178" s="6">
        <v>15.0384806545343</v>
      </c>
      <c r="AF178" s="6">
        <v>11.696982586859599</v>
      </c>
      <c r="AG178" s="6">
        <v>4.7031963470319598</v>
      </c>
      <c r="AH178" s="6">
        <v>0.12</v>
      </c>
      <c r="AI178" s="10">
        <v>138.46</v>
      </c>
      <c r="AJ178" s="6">
        <f t="shared" si="23"/>
        <v>104.54547800259131</v>
      </c>
      <c r="AK178" s="6">
        <f t="shared" si="24"/>
        <v>99.842281655559347</v>
      </c>
      <c r="AL178" s="10">
        <v>33.914521997408698</v>
      </c>
      <c r="AM178" s="7">
        <v>3864190</v>
      </c>
      <c r="AN178" s="9">
        <v>53</v>
      </c>
      <c r="AO178" s="6">
        <v>158.24250000000001</v>
      </c>
      <c r="AP178" s="6">
        <v>158.748051251839</v>
      </c>
      <c r="AQ178" s="6">
        <v>189.9325</v>
      </c>
      <c r="AR178" s="6">
        <v>199.03229730766401</v>
      </c>
      <c r="AS178" s="6">
        <v>41.858204064166202</v>
      </c>
      <c r="AT178" s="6">
        <v>0.47</v>
      </c>
      <c r="AU178" s="6">
        <v>0.80500000000000005</v>
      </c>
      <c r="AV178" s="10">
        <v>0.37835000000000002</v>
      </c>
      <c r="AW178" s="10">
        <v>0.92312451704565202</v>
      </c>
      <c r="AX178" s="10">
        <v>4.2815545790246299</v>
      </c>
      <c r="AY178" s="11">
        <v>325</v>
      </c>
      <c r="AZ178" s="10">
        <v>6.4432875980687871</v>
      </c>
      <c r="BA178" s="6">
        <v>4.2022218999407404</v>
      </c>
      <c r="BB178" s="10">
        <v>42.0222189994074</v>
      </c>
      <c r="BD178" s="8">
        <f t="shared" si="25"/>
        <v>34615</v>
      </c>
      <c r="BE178" s="8">
        <f t="shared" si="26"/>
        <v>2924.2456467149</v>
      </c>
      <c r="BF178" s="8">
        <f t="shared" si="27"/>
        <v>9654.4295861101655</v>
      </c>
      <c r="BG178" s="8">
        <f t="shared" si="28"/>
        <v>94.587500000000006</v>
      </c>
      <c r="BH178" s="8">
        <f t="shared" si="29"/>
        <v>230.78112926141301</v>
      </c>
      <c r="BI178" s="8">
        <f t="shared" si="30"/>
        <v>54.450273837839248</v>
      </c>
      <c r="BJ178" s="8">
        <f t="shared" si="31"/>
        <v>81250</v>
      </c>
      <c r="BK178" s="8">
        <f t="shared" si="32"/>
        <v>1610.8218995171967</v>
      </c>
      <c r="BL178" s="8">
        <f t="shared" si="33"/>
        <v>10505.55474985185</v>
      </c>
    </row>
    <row r="179" spans="1:64" x14ac:dyDescent="0.2">
      <c r="A179">
        <v>2</v>
      </c>
      <c r="B179" t="s">
        <v>51</v>
      </c>
      <c r="C179" t="s">
        <v>511</v>
      </c>
      <c r="D179" t="s">
        <v>511</v>
      </c>
      <c r="E179" t="s">
        <v>529</v>
      </c>
      <c r="F179" t="s">
        <v>530</v>
      </c>
      <c r="G179" t="s">
        <v>533</v>
      </c>
      <c r="H179" t="s">
        <v>533</v>
      </c>
      <c r="I179" t="s">
        <v>532</v>
      </c>
      <c r="J179" t="s">
        <v>58</v>
      </c>
      <c r="K179" t="s">
        <v>69</v>
      </c>
      <c r="L179" t="s">
        <v>69</v>
      </c>
      <c r="M179" t="s">
        <v>70</v>
      </c>
      <c r="N179" t="s">
        <v>62</v>
      </c>
      <c r="O179" t="s">
        <v>63</v>
      </c>
      <c r="P179">
        <v>2020</v>
      </c>
      <c r="Q179">
        <v>23</v>
      </c>
      <c r="R179">
        <v>0.47889399999999999</v>
      </c>
      <c r="S179">
        <v>127.984206</v>
      </c>
      <c r="T179">
        <v>25</v>
      </c>
      <c r="U179" s="12">
        <v>250</v>
      </c>
      <c r="V179" s="5">
        <v>0.37791666666666601</v>
      </c>
      <c r="W179" s="5">
        <v>0.68569716242661305</v>
      </c>
      <c r="X179" s="5">
        <v>-0.01</v>
      </c>
      <c r="Y179" s="5">
        <v>-0.01</v>
      </c>
      <c r="Z179" s="6">
        <v>0.78505424953491199</v>
      </c>
      <c r="AA179" s="6">
        <v>60.054887228102103</v>
      </c>
      <c r="AB179" s="6">
        <v>33.620687422722597</v>
      </c>
      <c r="AC179" s="6">
        <v>0.217801095351357</v>
      </c>
      <c r="AD179" s="6">
        <v>0.17773221088989599</v>
      </c>
      <c r="AE179" s="6">
        <v>15.0384806545343</v>
      </c>
      <c r="AF179" s="6">
        <v>11.696982586859599</v>
      </c>
      <c r="AG179" s="6">
        <v>4.7031963470319598</v>
      </c>
      <c r="AH179" s="6">
        <v>0.12</v>
      </c>
      <c r="AI179" s="10">
        <v>138.46</v>
      </c>
      <c r="AJ179" s="6">
        <f t="shared" si="23"/>
        <v>104.54547800259131</v>
      </c>
      <c r="AK179" s="6">
        <f t="shared" si="24"/>
        <v>99.842281655559347</v>
      </c>
      <c r="AL179" s="10">
        <v>33.914521997408698</v>
      </c>
      <c r="AM179" s="7">
        <v>3864190</v>
      </c>
      <c r="AN179" s="9">
        <v>53</v>
      </c>
      <c r="AO179" s="6">
        <v>158.24250000000001</v>
      </c>
      <c r="AP179" s="6">
        <v>158.748051251839</v>
      </c>
      <c r="AQ179" s="6">
        <v>189.9325</v>
      </c>
      <c r="AR179" s="6">
        <v>199.03229730766401</v>
      </c>
      <c r="AS179" s="6">
        <v>41.858204064166202</v>
      </c>
      <c r="AT179" s="6">
        <v>0.47</v>
      </c>
      <c r="AU179" s="6">
        <v>0.80500000000000005</v>
      </c>
      <c r="AV179" s="10">
        <v>0.37835000000000002</v>
      </c>
      <c r="AW179" s="10">
        <v>0.92312451704565202</v>
      </c>
      <c r="AX179" s="10">
        <v>4.2815545790246299</v>
      </c>
      <c r="AY179" s="11">
        <v>325</v>
      </c>
      <c r="AZ179" s="10">
        <v>6.4432875980687871</v>
      </c>
      <c r="BA179" s="6">
        <v>4.2022218999407404</v>
      </c>
      <c r="BB179" s="10">
        <v>42.0222189994074</v>
      </c>
      <c r="BD179" s="8">
        <f t="shared" si="25"/>
        <v>34615</v>
      </c>
      <c r="BE179" s="8">
        <f t="shared" si="26"/>
        <v>2924.2456467149</v>
      </c>
      <c r="BF179" s="8">
        <f t="shared" si="27"/>
        <v>9654.4295861101655</v>
      </c>
      <c r="BG179" s="8">
        <f t="shared" si="28"/>
        <v>94.587500000000006</v>
      </c>
      <c r="BH179" s="8">
        <f t="shared" si="29"/>
        <v>230.78112926141301</v>
      </c>
      <c r="BI179" s="8">
        <f t="shared" si="30"/>
        <v>54.450273837839248</v>
      </c>
      <c r="BJ179" s="8">
        <f t="shared" si="31"/>
        <v>81250</v>
      </c>
      <c r="BK179" s="8">
        <f t="shared" si="32"/>
        <v>1610.8218995171967</v>
      </c>
      <c r="BL179" s="8">
        <f t="shared" si="33"/>
        <v>10505.55474985185</v>
      </c>
    </row>
    <row r="180" spans="1:64" x14ac:dyDescent="0.2">
      <c r="A180">
        <v>58</v>
      </c>
      <c r="B180" t="s">
        <v>51</v>
      </c>
      <c r="C180" t="s">
        <v>511</v>
      </c>
      <c r="D180" t="s">
        <v>511</v>
      </c>
      <c r="E180" t="s">
        <v>529</v>
      </c>
      <c r="F180" t="s">
        <v>530</v>
      </c>
      <c r="G180" t="s">
        <v>534</v>
      </c>
      <c r="H180" t="s">
        <v>534</v>
      </c>
      <c r="I180" t="s">
        <v>532</v>
      </c>
      <c r="J180" t="s">
        <v>58</v>
      </c>
      <c r="K180" t="s">
        <v>69</v>
      </c>
      <c r="L180" t="s">
        <v>69</v>
      </c>
      <c r="M180" t="s">
        <v>70</v>
      </c>
      <c r="N180" t="s">
        <v>62</v>
      </c>
      <c r="O180" t="s">
        <v>63</v>
      </c>
      <c r="P180">
        <v>2021</v>
      </c>
      <c r="Q180">
        <v>24</v>
      </c>
      <c r="R180">
        <v>0.47889399999999999</v>
      </c>
      <c r="S180">
        <v>127.984206</v>
      </c>
      <c r="T180">
        <v>25</v>
      </c>
      <c r="U180" s="12">
        <v>250</v>
      </c>
      <c r="V180" s="5">
        <v>0.382083333333333</v>
      </c>
      <c r="W180" s="5">
        <v>0.68569716242661305</v>
      </c>
      <c r="X180" s="5">
        <v>-0.01</v>
      </c>
      <c r="Y180" s="5">
        <v>-0.01</v>
      </c>
      <c r="Z180" s="6">
        <v>0.776490574329461</v>
      </c>
      <c r="AA180" s="6">
        <v>60.054887228102103</v>
      </c>
      <c r="AB180" s="6">
        <v>33.264694627528002</v>
      </c>
      <c r="AC180" s="6">
        <v>0.217801095351357</v>
      </c>
      <c r="AD180" s="6">
        <v>0.17381320869304701</v>
      </c>
      <c r="AE180" s="6">
        <v>15.0384806545343</v>
      </c>
      <c r="AF180" s="6">
        <v>11.443208332117701</v>
      </c>
      <c r="AG180" s="6">
        <v>4.7031963470319598</v>
      </c>
      <c r="AH180" s="6">
        <v>0.12</v>
      </c>
      <c r="AI180" s="10">
        <v>138.46</v>
      </c>
      <c r="AJ180" s="6">
        <f t="shared" si="23"/>
        <v>104.90339801036551</v>
      </c>
      <c r="AK180" s="6">
        <f t="shared" si="24"/>
        <v>100.20020166333354</v>
      </c>
      <c r="AL180" s="10">
        <v>33.556601989634501</v>
      </c>
      <c r="AM180" s="7">
        <v>3980115</v>
      </c>
      <c r="AN180" s="9">
        <v>53</v>
      </c>
      <c r="AO180" s="6">
        <v>158.24250000000001</v>
      </c>
      <c r="AP180" s="6">
        <v>160.95469076174999</v>
      </c>
      <c r="AQ180" s="6">
        <v>189.9325</v>
      </c>
      <c r="AR180" s="6">
        <v>201.68406109841001</v>
      </c>
      <c r="AS180" s="6">
        <v>43.700183312536097</v>
      </c>
      <c r="AT180" s="6">
        <v>0.47</v>
      </c>
      <c r="AU180" s="6">
        <v>0.80500000000000005</v>
      </c>
      <c r="AV180" s="10">
        <v>0.37835000000000002</v>
      </c>
      <c r="AW180" s="10">
        <v>0.92312451704565202</v>
      </c>
      <c r="AX180" s="10">
        <v>4.2815545790246299</v>
      </c>
      <c r="AY180" s="11">
        <v>325</v>
      </c>
      <c r="AZ180" s="10">
        <v>6.6128788532653857</v>
      </c>
      <c r="BA180" s="6">
        <v>4.0760788706236299</v>
      </c>
      <c r="BB180" s="10">
        <v>40.760788706236298</v>
      </c>
      <c r="BD180" s="8">
        <f t="shared" si="25"/>
        <v>34615</v>
      </c>
      <c r="BE180" s="8">
        <f t="shared" si="26"/>
        <v>2860.8020830294254</v>
      </c>
      <c r="BF180" s="8">
        <f t="shared" si="27"/>
        <v>9564.9495841666158</v>
      </c>
      <c r="BG180" s="8">
        <f t="shared" si="28"/>
        <v>94.587500000000006</v>
      </c>
      <c r="BH180" s="8">
        <f t="shared" si="29"/>
        <v>230.78112926141301</v>
      </c>
      <c r="BI180" s="8">
        <f t="shared" si="30"/>
        <v>54.450273837839248</v>
      </c>
      <c r="BJ180" s="8">
        <f t="shared" si="31"/>
        <v>81250</v>
      </c>
      <c r="BK180" s="8">
        <f t="shared" si="32"/>
        <v>1653.2197133163463</v>
      </c>
      <c r="BL180" s="8">
        <f t="shared" si="33"/>
        <v>10190.197176559075</v>
      </c>
    </row>
    <row r="181" spans="1:64" x14ac:dyDescent="0.2">
      <c r="A181">
        <v>124</v>
      </c>
      <c r="B181" t="s">
        <v>51</v>
      </c>
      <c r="C181" t="s">
        <v>511</v>
      </c>
      <c r="D181" t="s">
        <v>511</v>
      </c>
      <c r="E181" t="s">
        <v>529</v>
      </c>
      <c r="F181" t="s">
        <v>530</v>
      </c>
      <c r="G181" t="s">
        <v>535</v>
      </c>
      <c r="H181" t="s">
        <v>535</v>
      </c>
      <c r="I181" t="s">
        <v>532</v>
      </c>
      <c r="J181" t="s">
        <v>58</v>
      </c>
      <c r="K181" t="s">
        <v>69</v>
      </c>
      <c r="L181" t="s">
        <v>69</v>
      </c>
      <c r="M181" t="s">
        <v>70</v>
      </c>
      <c r="N181" t="s">
        <v>62</v>
      </c>
      <c r="O181" t="s">
        <v>63</v>
      </c>
      <c r="P181">
        <v>2021</v>
      </c>
      <c r="Q181">
        <v>24</v>
      </c>
      <c r="R181">
        <v>0.47889399999999999</v>
      </c>
      <c r="S181">
        <v>127.984206</v>
      </c>
      <c r="T181">
        <v>25</v>
      </c>
      <c r="U181" s="12">
        <v>250</v>
      </c>
      <c r="V181" s="5">
        <v>0.382083333333333</v>
      </c>
      <c r="W181" s="5">
        <v>0.68569716242661305</v>
      </c>
      <c r="X181" s="5">
        <v>-0.01</v>
      </c>
      <c r="Y181" s="5">
        <v>-0.01</v>
      </c>
      <c r="Z181" s="6">
        <v>0.776490574329461</v>
      </c>
      <c r="AA181" s="6">
        <v>60.054887228102103</v>
      </c>
      <c r="AB181" s="6">
        <v>33.264694627528002</v>
      </c>
      <c r="AC181" s="6">
        <v>0.217801095351357</v>
      </c>
      <c r="AD181" s="6">
        <v>0.17381320869304701</v>
      </c>
      <c r="AE181" s="6">
        <v>15.0384806545343</v>
      </c>
      <c r="AF181" s="6">
        <v>11.443208332117701</v>
      </c>
      <c r="AG181" s="6">
        <v>4.7031963470319598</v>
      </c>
      <c r="AH181" s="6">
        <v>0.12</v>
      </c>
      <c r="AI181" s="10">
        <v>138.46</v>
      </c>
      <c r="AJ181" s="6">
        <f t="shared" si="23"/>
        <v>104.90339801036551</v>
      </c>
      <c r="AK181" s="6">
        <f t="shared" si="24"/>
        <v>100.20020166333354</v>
      </c>
      <c r="AL181" s="10">
        <v>33.556601989634501</v>
      </c>
      <c r="AM181" s="7">
        <v>3980115</v>
      </c>
      <c r="AN181" s="9">
        <v>53</v>
      </c>
      <c r="AO181" s="6">
        <v>158.24250000000001</v>
      </c>
      <c r="AP181" s="6">
        <v>160.95469076174999</v>
      </c>
      <c r="AQ181" s="6">
        <v>189.9325</v>
      </c>
      <c r="AR181" s="6">
        <v>201.68406109841001</v>
      </c>
      <c r="AS181" s="6">
        <v>43.700183312536097</v>
      </c>
      <c r="AT181" s="6">
        <v>0.47</v>
      </c>
      <c r="AU181" s="6">
        <v>0.80500000000000005</v>
      </c>
      <c r="AV181" s="10">
        <v>0.37835000000000002</v>
      </c>
      <c r="AW181" s="10">
        <v>0.92312451704565202</v>
      </c>
      <c r="AX181" s="10">
        <v>4.2815545790246299</v>
      </c>
      <c r="AY181" s="11">
        <v>325</v>
      </c>
      <c r="AZ181" s="10">
        <v>6.6128788532653857</v>
      </c>
      <c r="BA181" s="6">
        <v>4.0760788706236299</v>
      </c>
      <c r="BB181" s="10">
        <v>40.760788706236298</v>
      </c>
      <c r="BD181" s="8">
        <f t="shared" si="25"/>
        <v>34615</v>
      </c>
      <c r="BE181" s="8">
        <f t="shared" si="26"/>
        <v>2860.8020830294254</v>
      </c>
      <c r="BF181" s="8">
        <f t="shared" si="27"/>
        <v>9564.9495841666158</v>
      </c>
      <c r="BG181" s="8">
        <f t="shared" si="28"/>
        <v>94.587500000000006</v>
      </c>
      <c r="BH181" s="8">
        <f t="shared" si="29"/>
        <v>230.78112926141301</v>
      </c>
      <c r="BI181" s="8">
        <f t="shared" si="30"/>
        <v>54.450273837839248</v>
      </c>
      <c r="BJ181" s="8">
        <f t="shared" si="31"/>
        <v>81250</v>
      </c>
      <c r="BK181" s="8">
        <f t="shared" si="32"/>
        <v>1653.2197133163463</v>
      </c>
      <c r="BL181" s="8">
        <f t="shared" si="33"/>
        <v>10190.197176559075</v>
      </c>
    </row>
    <row r="182" spans="1:64" x14ac:dyDescent="0.2">
      <c r="A182">
        <v>7</v>
      </c>
      <c r="B182" t="s">
        <v>51</v>
      </c>
      <c r="C182" t="s">
        <v>414</v>
      </c>
      <c r="D182" t="s">
        <v>151</v>
      </c>
      <c r="E182" t="s">
        <v>536</v>
      </c>
      <c r="F182" t="s">
        <v>537</v>
      </c>
      <c r="G182" t="s">
        <v>538</v>
      </c>
      <c r="H182" t="s">
        <v>538</v>
      </c>
      <c r="I182" t="s">
        <v>539</v>
      </c>
      <c r="J182" t="s">
        <v>58</v>
      </c>
      <c r="K182" t="s">
        <v>69</v>
      </c>
      <c r="L182" t="s">
        <v>69</v>
      </c>
      <c r="M182" t="s">
        <v>70</v>
      </c>
      <c r="N182" t="s">
        <v>71</v>
      </c>
      <c r="O182" t="s">
        <v>63</v>
      </c>
      <c r="P182">
        <v>2017</v>
      </c>
      <c r="Q182">
        <v>25</v>
      </c>
      <c r="R182">
        <v>-1.5305139999999999</v>
      </c>
      <c r="S182">
        <v>127.418975</v>
      </c>
      <c r="T182">
        <v>30</v>
      </c>
      <c r="U182" s="12">
        <v>38</v>
      </c>
      <c r="V182" s="5">
        <v>0.35019230769230703</v>
      </c>
      <c r="W182" s="5">
        <v>0.65948483401478297</v>
      </c>
      <c r="X182" s="5">
        <v>1.82</v>
      </c>
      <c r="Y182" s="5">
        <v>0.4</v>
      </c>
      <c r="Z182" s="6">
        <v>0.92215667308249005</v>
      </c>
      <c r="AA182" s="6">
        <v>55.194051448676397</v>
      </c>
      <c r="AB182" s="6">
        <v>33.339561645296698</v>
      </c>
      <c r="AC182" s="6">
        <v>0.217801095351357</v>
      </c>
      <c r="AD182" s="6">
        <v>0.19241553762465999</v>
      </c>
      <c r="AE182" s="6">
        <v>15.0384806545343</v>
      </c>
      <c r="AF182" s="6">
        <v>12.876776997844001</v>
      </c>
      <c r="AG182" s="6">
        <v>5.1712328767123301</v>
      </c>
      <c r="AH182" s="6">
        <v>0.12999999999999901</v>
      </c>
      <c r="AI182" s="10">
        <v>69.23</v>
      </c>
      <c r="AJ182" s="6">
        <f t="shared" si="23"/>
        <v>35.5579310930773</v>
      </c>
      <c r="AK182" s="6">
        <f t="shared" si="24"/>
        <v>30.386698216364969</v>
      </c>
      <c r="AL182" s="10">
        <v>33.672068906922703</v>
      </c>
      <c r="AM182" s="7">
        <v>2457044.79</v>
      </c>
      <c r="AN182" s="9">
        <v>53</v>
      </c>
      <c r="AO182" s="6">
        <v>158.24250000000001</v>
      </c>
      <c r="AP182" s="6">
        <v>135.24918160399201</v>
      </c>
      <c r="AQ182" s="6">
        <v>189.9325</v>
      </c>
      <c r="AR182" s="6">
        <v>169.57803716717001</v>
      </c>
      <c r="AS182" s="6">
        <v>31.362186716170701</v>
      </c>
      <c r="AT182" s="6">
        <v>0.57248062015503798</v>
      </c>
      <c r="AU182" s="6">
        <v>54.274499112516096</v>
      </c>
      <c r="AV182" s="10">
        <v>31.071098910537302</v>
      </c>
      <c r="AW182" s="10">
        <v>0.95266790551753699</v>
      </c>
      <c r="AX182" s="10">
        <v>3.4593334409797598</v>
      </c>
      <c r="AY182" s="11">
        <v>49.4</v>
      </c>
      <c r="AZ182" s="10">
        <v>13.99653846086275</v>
      </c>
      <c r="BA182" s="6">
        <v>1.4207051008481999</v>
      </c>
      <c r="BB182" s="10">
        <v>14.207051008482001</v>
      </c>
      <c r="BD182" s="8">
        <f t="shared" si="25"/>
        <v>2630.7400000000002</v>
      </c>
      <c r="BE182" s="8">
        <f t="shared" si="26"/>
        <v>489.31752591807202</v>
      </c>
      <c r="BF182" s="8">
        <f t="shared" si="27"/>
        <v>1476.0454677781313</v>
      </c>
      <c r="BG182" s="8">
        <f t="shared" si="28"/>
        <v>1180.7017586004174</v>
      </c>
      <c r="BH182" s="8">
        <f t="shared" si="29"/>
        <v>36.201380409666406</v>
      </c>
      <c r="BI182" s="8">
        <f t="shared" si="30"/>
        <v>8.2764416233515661</v>
      </c>
      <c r="BJ182" s="8">
        <f t="shared" si="31"/>
        <v>1877.2</v>
      </c>
      <c r="BK182" s="8">
        <f t="shared" si="32"/>
        <v>531.86846151278451</v>
      </c>
      <c r="BL182" s="8">
        <f t="shared" si="33"/>
        <v>539.86793832231604</v>
      </c>
    </row>
    <row r="183" spans="1:64" x14ac:dyDescent="0.2">
      <c r="A183">
        <v>101</v>
      </c>
      <c r="B183" t="s">
        <v>51</v>
      </c>
      <c r="C183" t="s">
        <v>414</v>
      </c>
      <c r="D183" t="s">
        <v>151</v>
      </c>
      <c r="E183" t="s">
        <v>536</v>
      </c>
      <c r="F183" t="s">
        <v>537</v>
      </c>
      <c r="G183" t="s">
        <v>540</v>
      </c>
      <c r="H183" t="s">
        <v>540</v>
      </c>
      <c r="I183" t="s">
        <v>539</v>
      </c>
      <c r="J183" t="s">
        <v>58</v>
      </c>
      <c r="K183" t="s">
        <v>69</v>
      </c>
      <c r="L183" t="s">
        <v>69</v>
      </c>
      <c r="M183" t="s">
        <v>70</v>
      </c>
      <c r="N183" t="s">
        <v>71</v>
      </c>
      <c r="O183" t="s">
        <v>63</v>
      </c>
      <c r="P183">
        <v>2017</v>
      </c>
      <c r="Q183">
        <v>25</v>
      </c>
      <c r="R183">
        <v>-1.5305139999999999</v>
      </c>
      <c r="S183">
        <v>127.418975</v>
      </c>
      <c r="T183">
        <v>30</v>
      </c>
      <c r="U183" s="12">
        <v>38</v>
      </c>
      <c r="V183" s="5">
        <v>0.35019230769230703</v>
      </c>
      <c r="W183" s="5">
        <v>0.65948483401478297</v>
      </c>
      <c r="X183" s="5">
        <v>1.82</v>
      </c>
      <c r="Y183" s="5">
        <v>0.4</v>
      </c>
      <c r="Z183" s="6">
        <v>0.92215667308249005</v>
      </c>
      <c r="AA183" s="6">
        <v>55.194051448676397</v>
      </c>
      <c r="AB183" s="6">
        <v>33.339561645296698</v>
      </c>
      <c r="AC183" s="6">
        <v>0.217801095351357</v>
      </c>
      <c r="AD183" s="6">
        <v>0.19241553762465999</v>
      </c>
      <c r="AE183" s="6">
        <v>15.0384806545343</v>
      </c>
      <c r="AF183" s="6">
        <v>12.876776997844001</v>
      </c>
      <c r="AG183" s="6">
        <v>5.1712328767123301</v>
      </c>
      <c r="AH183" s="6">
        <v>0.12999999999999901</v>
      </c>
      <c r="AI183" s="10">
        <v>69.23</v>
      </c>
      <c r="AJ183" s="6">
        <f t="shared" si="23"/>
        <v>35.5579310930773</v>
      </c>
      <c r="AK183" s="6">
        <f t="shared" si="24"/>
        <v>30.386698216364969</v>
      </c>
      <c r="AL183" s="10">
        <v>33.672068906922703</v>
      </c>
      <c r="AM183" s="7">
        <v>2457044.79</v>
      </c>
      <c r="AN183" s="9">
        <v>53</v>
      </c>
      <c r="AO183" s="6">
        <v>158.24250000000001</v>
      </c>
      <c r="AP183" s="6">
        <v>135.24918160399201</v>
      </c>
      <c r="AQ183" s="6">
        <v>189.9325</v>
      </c>
      <c r="AR183" s="6">
        <v>169.57803716717001</v>
      </c>
      <c r="AS183" s="6">
        <v>31.362186716170701</v>
      </c>
      <c r="AT183" s="6">
        <v>0.57248062015503798</v>
      </c>
      <c r="AU183" s="6">
        <v>54.274499112516096</v>
      </c>
      <c r="AV183" s="10">
        <v>31.071098910537302</v>
      </c>
      <c r="AW183" s="10">
        <v>4.13419778765304</v>
      </c>
      <c r="AX183" s="10">
        <v>14.4636262382952</v>
      </c>
      <c r="AY183" s="11">
        <v>49.4</v>
      </c>
      <c r="AZ183" s="10">
        <v>13.99653846086275</v>
      </c>
      <c r="BA183" s="6">
        <v>1.4207051008481999</v>
      </c>
      <c r="BB183" s="10">
        <v>14.207051008482001</v>
      </c>
      <c r="BD183" s="8">
        <f t="shared" si="25"/>
        <v>2630.7400000000002</v>
      </c>
      <c r="BE183" s="8">
        <f t="shared" si="26"/>
        <v>489.31752591807202</v>
      </c>
      <c r="BF183" s="8">
        <f t="shared" si="27"/>
        <v>1476.0454677781313</v>
      </c>
      <c r="BG183" s="8">
        <f t="shared" si="28"/>
        <v>1180.7017586004174</v>
      </c>
      <c r="BH183" s="8">
        <f t="shared" si="29"/>
        <v>157.09951593081553</v>
      </c>
      <c r="BI183" s="8">
        <f t="shared" si="30"/>
        <v>8.2764416233515661</v>
      </c>
      <c r="BJ183" s="8">
        <f t="shared" si="31"/>
        <v>1877.2</v>
      </c>
      <c r="BK183" s="8">
        <f t="shared" si="32"/>
        <v>531.86846151278451</v>
      </c>
      <c r="BL183" s="8">
        <f t="shared" si="33"/>
        <v>539.86793832231604</v>
      </c>
    </row>
    <row r="184" spans="1:64" x14ac:dyDescent="0.2">
      <c r="A184">
        <v>102</v>
      </c>
      <c r="B184" t="s">
        <v>51</v>
      </c>
      <c r="C184" t="s">
        <v>414</v>
      </c>
      <c r="D184" t="s">
        <v>151</v>
      </c>
      <c r="E184" t="s">
        <v>536</v>
      </c>
      <c r="F184" t="s">
        <v>537</v>
      </c>
      <c r="G184" t="s">
        <v>541</v>
      </c>
      <c r="H184" t="s">
        <v>541</v>
      </c>
      <c r="I184" t="s">
        <v>539</v>
      </c>
      <c r="J184" t="s">
        <v>58</v>
      </c>
      <c r="K184" t="s">
        <v>69</v>
      </c>
      <c r="L184" t="s">
        <v>69</v>
      </c>
      <c r="M184" t="s">
        <v>70</v>
      </c>
      <c r="N184" t="s">
        <v>71</v>
      </c>
      <c r="O184" t="s">
        <v>63</v>
      </c>
      <c r="P184">
        <v>2017</v>
      </c>
      <c r="Q184">
        <v>25</v>
      </c>
      <c r="R184">
        <v>-1.5305139999999999</v>
      </c>
      <c r="S184">
        <v>127.418975</v>
      </c>
      <c r="T184">
        <v>30</v>
      </c>
      <c r="U184" s="12">
        <v>38</v>
      </c>
      <c r="V184" s="5">
        <v>0.35019230769230703</v>
      </c>
      <c r="W184" s="5">
        <v>0.65948483401478297</v>
      </c>
      <c r="X184" s="5">
        <v>1.82</v>
      </c>
      <c r="Y184" s="5">
        <v>0.4</v>
      </c>
      <c r="Z184" s="6">
        <v>0.92215667308249005</v>
      </c>
      <c r="AA184" s="6">
        <v>55.194051448676397</v>
      </c>
      <c r="AB184" s="6">
        <v>33.339561645296698</v>
      </c>
      <c r="AC184" s="6">
        <v>0.217801095351357</v>
      </c>
      <c r="AD184" s="6">
        <v>0.19241553762465999</v>
      </c>
      <c r="AE184" s="6">
        <v>15.0384806545343</v>
      </c>
      <c r="AF184" s="6">
        <v>12.876776997844001</v>
      </c>
      <c r="AG184" s="6">
        <v>5.1712328767123301</v>
      </c>
      <c r="AH184" s="6">
        <v>0.12999999999999901</v>
      </c>
      <c r="AI184" s="10">
        <v>69.23</v>
      </c>
      <c r="AJ184" s="6">
        <f t="shared" si="23"/>
        <v>35.5579310930773</v>
      </c>
      <c r="AK184" s="6">
        <f t="shared" si="24"/>
        <v>30.386698216364969</v>
      </c>
      <c r="AL184" s="10">
        <v>33.672068906922703</v>
      </c>
      <c r="AM184" s="7">
        <v>2457044.79</v>
      </c>
      <c r="AN184" s="9">
        <v>53</v>
      </c>
      <c r="AO184" s="6">
        <v>158.24250000000001</v>
      </c>
      <c r="AP184" s="6">
        <v>135.24918160399201</v>
      </c>
      <c r="AQ184" s="6">
        <v>189.9325</v>
      </c>
      <c r="AR184" s="6">
        <v>169.57803716717001</v>
      </c>
      <c r="AS184" s="6">
        <v>31.362186716170701</v>
      </c>
      <c r="AT184" s="6">
        <v>0.57248062015503798</v>
      </c>
      <c r="AU184" s="6">
        <v>54.274499112516096</v>
      </c>
      <c r="AV184" s="10">
        <v>31.071098910537302</v>
      </c>
      <c r="AW184" s="10">
        <v>4.1341977876530303</v>
      </c>
      <c r="AX184" s="10">
        <v>14.4636262382952</v>
      </c>
      <c r="AY184" s="11">
        <v>49.4</v>
      </c>
      <c r="AZ184" s="10">
        <v>13.99653846086275</v>
      </c>
      <c r="BA184" s="6">
        <v>1.4207051008481999</v>
      </c>
      <c r="BB184" s="10">
        <v>14.207051008482001</v>
      </c>
      <c r="BD184" s="8">
        <f t="shared" si="25"/>
        <v>2630.7400000000002</v>
      </c>
      <c r="BE184" s="8">
        <f t="shared" si="26"/>
        <v>489.31752591807202</v>
      </c>
      <c r="BF184" s="8">
        <f t="shared" si="27"/>
        <v>1476.0454677781313</v>
      </c>
      <c r="BG184" s="8">
        <f t="shared" si="28"/>
        <v>1180.7017586004174</v>
      </c>
      <c r="BH184" s="8">
        <f t="shared" si="29"/>
        <v>157.09951593081516</v>
      </c>
      <c r="BI184" s="8">
        <f t="shared" si="30"/>
        <v>8.2764416233515661</v>
      </c>
      <c r="BJ184" s="8">
        <f t="shared" si="31"/>
        <v>1877.2</v>
      </c>
      <c r="BK184" s="8">
        <f t="shared" si="32"/>
        <v>531.86846151278451</v>
      </c>
      <c r="BL184" s="8">
        <f t="shared" si="33"/>
        <v>539.86793832231604</v>
      </c>
    </row>
    <row r="185" spans="1:64" x14ac:dyDescent="0.2">
      <c r="A185">
        <v>112</v>
      </c>
      <c r="B185" t="s">
        <v>51</v>
      </c>
      <c r="C185" t="s">
        <v>414</v>
      </c>
      <c r="D185" t="s">
        <v>151</v>
      </c>
      <c r="E185" t="s">
        <v>415</v>
      </c>
      <c r="F185" t="s">
        <v>416</v>
      </c>
      <c r="G185" t="s">
        <v>542</v>
      </c>
      <c r="H185" t="s">
        <v>542</v>
      </c>
      <c r="I185" t="s">
        <v>418</v>
      </c>
      <c r="J185" t="s">
        <v>58</v>
      </c>
      <c r="K185" t="s">
        <v>69</v>
      </c>
      <c r="L185" t="s">
        <v>69</v>
      </c>
      <c r="M185" t="s">
        <v>70</v>
      </c>
      <c r="N185" t="s">
        <v>71</v>
      </c>
      <c r="O185" t="s">
        <v>63</v>
      </c>
      <c r="P185">
        <v>2019</v>
      </c>
      <c r="Q185">
        <v>22</v>
      </c>
      <c r="R185">
        <v>-2.8273839999999999</v>
      </c>
      <c r="S185">
        <v>122.15526989999999</v>
      </c>
      <c r="T185">
        <v>25</v>
      </c>
      <c r="U185" s="12">
        <v>350</v>
      </c>
      <c r="V185" s="5">
        <v>0.35403846153846102</v>
      </c>
      <c r="W185" s="5">
        <v>0.65948483401478297</v>
      </c>
      <c r="X185" s="5">
        <v>1.82</v>
      </c>
      <c r="Y185" s="5">
        <v>0.4</v>
      </c>
      <c r="Z185" s="6">
        <v>0.91213793247974995</v>
      </c>
      <c r="AA185" s="6">
        <v>55.194051448676397</v>
      </c>
      <c r="AB185" s="6">
        <v>32.988179540756803</v>
      </c>
      <c r="AC185" s="6">
        <v>0.217801095351357</v>
      </c>
      <c r="AD185" s="6">
        <v>0.18822360370765601</v>
      </c>
      <c r="AE185" s="6">
        <v>15.0384806545343</v>
      </c>
      <c r="AF185" s="6">
        <v>12.598521540422601</v>
      </c>
      <c r="AG185" s="6">
        <v>5.1712328767123301</v>
      </c>
      <c r="AH185" s="6">
        <v>0.12999999999999901</v>
      </c>
      <c r="AI185" s="10">
        <v>69.23</v>
      </c>
      <c r="AJ185" s="6">
        <f t="shared" si="23"/>
        <v>35.911531239913302</v>
      </c>
      <c r="AK185" s="6">
        <f t="shared" si="24"/>
        <v>30.740298363200971</v>
      </c>
      <c r="AL185" s="10">
        <v>33.318468760086702</v>
      </c>
      <c r="AM185" s="7">
        <v>2731868.3190000001</v>
      </c>
      <c r="AN185" s="9">
        <v>53</v>
      </c>
      <c r="AO185" s="6">
        <v>158.24250000000001</v>
      </c>
      <c r="AP185" s="6">
        <v>137.12019288819701</v>
      </c>
      <c r="AQ185" s="6">
        <v>189.9325</v>
      </c>
      <c r="AR185" s="6">
        <v>171.82649368668001</v>
      </c>
      <c r="AS185" s="6">
        <v>32.634995891866502</v>
      </c>
      <c r="AT185" s="6">
        <v>0.57248062015503798</v>
      </c>
      <c r="AU185" s="6">
        <v>0.82475823732251496</v>
      </c>
      <c r="AV185" s="10">
        <v>0.47215810718036999</v>
      </c>
      <c r="AW185" s="10">
        <v>1.21534285676827</v>
      </c>
      <c r="AX185" s="10">
        <v>4.2836707165984302</v>
      </c>
      <c r="AY185" s="11">
        <v>455</v>
      </c>
      <c r="AZ185" s="10">
        <v>15.383061081514672</v>
      </c>
      <c r="BA185" s="6">
        <v>11.0692140999796</v>
      </c>
      <c r="BB185" s="10">
        <v>110.692140999796</v>
      </c>
      <c r="BD185" s="8">
        <f t="shared" si="25"/>
        <v>24230.5</v>
      </c>
      <c r="BE185" s="8">
        <f t="shared" si="26"/>
        <v>4409.4825391479098</v>
      </c>
      <c r="BF185" s="8">
        <f t="shared" si="27"/>
        <v>13471.395572879661</v>
      </c>
      <c r="BG185" s="8">
        <f t="shared" si="28"/>
        <v>165.25533751312949</v>
      </c>
      <c r="BH185" s="8">
        <f t="shared" si="29"/>
        <v>425.36999986889452</v>
      </c>
      <c r="BI185" s="8">
        <f t="shared" si="30"/>
        <v>76.230383372974956</v>
      </c>
      <c r="BJ185" s="8">
        <f t="shared" si="31"/>
        <v>159250</v>
      </c>
      <c r="BK185" s="8">
        <f t="shared" si="32"/>
        <v>5384.071378530135</v>
      </c>
      <c r="BL185" s="8">
        <f t="shared" si="33"/>
        <v>38742.249349928599</v>
      </c>
    </row>
    <row r="186" spans="1:64" x14ac:dyDescent="0.2">
      <c r="A186">
        <v>21</v>
      </c>
      <c r="B186" t="s">
        <v>51</v>
      </c>
      <c r="C186" t="s">
        <v>414</v>
      </c>
      <c r="D186" t="s">
        <v>151</v>
      </c>
      <c r="E186" t="s">
        <v>415</v>
      </c>
      <c r="F186" t="s">
        <v>416</v>
      </c>
      <c r="G186" t="s">
        <v>543</v>
      </c>
      <c r="H186" t="s">
        <v>543</v>
      </c>
      <c r="I186" t="s">
        <v>418</v>
      </c>
      <c r="J186" t="s">
        <v>58</v>
      </c>
      <c r="K186" t="s">
        <v>69</v>
      </c>
      <c r="L186" t="s">
        <v>69</v>
      </c>
      <c r="M186" t="s">
        <v>70</v>
      </c>
      <c r="N186" t="s">
        <v>71</v>
      </c>
      <c r="O186" t="s">
        <v>63</v>
      </c>
      <c r="P186">
        <v>2019</v>
      </c>
      <c r="Q186">
        <v>22</v>
      </c>
      <c r="R186">
        <v>-2.8273839999999999</v>
      </c>
      <c r="S186">
        <v>122.15526989999999</v>
      </c>
      <c r="T186">
        <v>25</v>
      </c>
      <c r="U186" s="12">
        <v>350</v>
      </c>
      <c r="V186" s="5">
        <v>0.35403846153846102</v>
      </c>
      <c r="W186" s="5">
        <v>0.65948483401478297</v>
      </c>
      <c r="X186" s="5">
        <v>1.82</v>
      </c>
      <c r="Y186" s="5">
        <v>0.4</v>
      </c>
      <c r="Z186" s="6">
        <v>0.91213793247974995</v>
      </c>
      <c r="AA186" s="6">
        <v>55.194051448676397</v>
      </c>
      <c r="AB186" s="6">
        <v>32.988179540756803</v>
      </c>
      <c r="AC186" s="6">
        <v>0.217801095351357</v>
      </c>
      <c r="AD186" s="6">
        <v>0.18822360370765601</v>
      </c>
      <c r="AE186" s="6">
        <v>15.0384806545343</v>
      </c>
      <c r="AF186" s="6">
        <v>12.598521540422601</v>
      </c>
      <c r="AG186" s="6">
        <v>5.1712328767123301</v>
      </c>
      <c r="AH186" s="6">
        <v>0.12999999999999901</v>
      </c>
      <c r="AI186" s="10">
        <v>69.23</v>
      </c>
      <c r="AJ186" s="6">
        <f t="shared" si="23"/>
        <v>35.911531239913302</v>
      </c>
      <c r="AK186" s="6">
        <f t="shared" si="24"/>
        <v>30.740298363200971</v>
      </c>
      <c r="AL186" s="10">
        <v>33.318468760086702</v>
      </c>
      <c r="AM186" s="7">
        <v>2731868.3190000001</v>
      </c>
      <c r="AN186" s="9">
        <v>53</v>
      </c>
      <c r="AO186" s="6">
        <v>158.24250000000001</v>
      </c>
      <c r="AP186" s="6">
        <v>137.12019288819701</v>
      </c>
      <c r="AQ186" s="6">
        <v>189.9325</v>
      </c>
      <c r="AR186" s="6">
        <v>171.82649368668001</v>
      </c>
      <c r="AS186" s="6">
        <v>32.634995891866502</v>
      </c>
      <c r="AT186" s="6">
        <v>0.57248062015503798</v>
      </c>
      <c r="AU186" s="6">
        <v>0.82475823732251496</v>
      </c>
      <c r="AV186" s="10">
        <v>0.47215810718036999</v>
      </c>
      <c r="AW186" s="10">
        <v>1.21534285676827</v>
      </c>
      <c r="AX186" s="10">
        <v>4.2836707165984302</v>
      </c>
      <c r="AY186" s="11">
        <v>455</v>
      </c>
      <c r="AZ186" s="10">
        <v>15.383061081514672</v>
      </c>
      <c r="BA186" s="6">
        <v>11.0692140999796</v>
      </c>
      <c r="BB186" s="10">
        <v>110.692140999796</v>
      </c>
      <c r="BD186" s="8">
        <f t="shared" si="25"/>
        <v>24230.5</v>
      </c>
      <c r="BE186" s="8">
        <f t="shared" si="26"/>
        <v>4409.4825391479098</v>
      </c>
      <c r="BF186" s="8">
        <f t="shared" si="27"/>
        <v>13471.395572879661</v>
      </c>
      <c r="BG186" s="8">
        <f t="shared" si="28"/>
        <v>165.25533751312949</v>
      </c>
      <c r="BH186" s="8">
        <f t="shared" si="29"/>
        <v>425.36999986889452</v>
      </c>
      <c r="BI186" s="8">
        <f t="shared" si="30"/>
        <v>76.230383372974956</v>
      </c>
      <c r="BJ186" s="8">
        <f t="shared" si="31"/>
        <v>159250</v>
      </c>
      <c r="BK186" s="8">
        <f t="shared" si="32"/>
        <v>5384.071378530135</v>
      </c>
      <c r="BL186" s="8">
        <f t="shared" si="33"/>
        <v>38742.249349928599</v>
      </c>
    </row>
    <row r="187" spans="1:64" x14ac:dyDescent="0.2">
      <c r="A187">
        <v>40</v>
      </c>
      <c r="B187" t="s">
        <v>51</v>
      </c>
      <c r="C187" t="s">
        <v>407</v>
      </c>
      <c r="D187" t="s">
        <v>88</v>
      </c>
      <c r="E187" t="s">
        <v>408</v>
      </c>
      <c r="F187" t="s">
        <v>409</v>
      </c>
      <c r="G187" t="s">
        <v>544</v>
      </c>
      <c r="H187" t="s">
        <v>544</v>
      </c>
      <c r="I187" t="s">
        <v>411</v>
      </c>
      <c r="J187" t="s">
        <v>58</v>
      </c>
      <c r="K187" t="s">
        <v>69</v>
      </c>
      <c r="L187" t="s">
        <v>69</v>
      </c>
      <c r="M187" t="s">
        <v>70</v>
      </c>
      <c r="N187" t="s">
        <v>80</v>
      </c>
      <c r="O187" t="s">
        <v>63</v>
      </c>
      <c r="P187">
        <v>2017</v>
      </c>
      <c r="Q187">
        <v>25</v>
      </c>
      <c r="R187">
        <v>-1.0068999999999999</v>
      </c>
      <c r="S187">
        <v>103.0821</v>
      </c>
      <c r="T187">
        <v>30</v>
      </c>
      <c r="U187" s="12">
        <v>100</v>
      </c>
      <c r="V187" s="5">
        <v>0.34029411764705803</v>
      </c>
      <c r="W187" s="5">
        <v>0.42277691219569102</v>
      </c>
      <c r="X187" s="5">
        <v>-0.11</v>
      </c>
      <c r="Y187" s="5">
        <v>0.35</v>
      </c>
      <c r="Z187" s="6">
        <v>0.97759863798001201</v>
      </c>
      <c r="AA187" s="6">
        <v>55.194051448676397</v>
      </c>
      <c r="AB187" s="6">
        <v>34.297358693902702</v>
      </c>
      <c r="AC187" s="6">
        <v>0.217801095351357</v>
      </c>
      <c r="AD187" s="6">
        <v>0.211921050292187</v>
      </c>
      <c r="AE187" s="6">
        <v>15.0384806545343</v>
      </c>
      <c r="AF187" s="6">
        <v>14.047607393483601</v>
      </c>
      <c r="AG187" s="6">
        <v>5.1712328767123301</v>
      </c>
      <c r="AH187" s="6">
        <v>0.12999999999999901</v>
      </c>
      <c r="AI187" s="10">
        <v>64.13</v>
      </c>
      <c r="AJ187" s="6">
        <f t="shared" si="23"/>
        <v>29.486942696976392</v>
      </c>
      <c r="AK187" s="6">
        <f t="shared" si="24"/>
        <v>24.315709820264061</v>
      </c>
      <c r="AL187" s="10">
        <v>34.643057303023603</v>
      </c>
      <c r="AM187" s="7">
        <v>1454261.2960000001</v>
      </c>
      <c r="AN187" s="9">
        <v>53</v>
      </c>
      <c r="AO187" s="6">
        <v>158.24250000000001</v>
      </c>
      <c r="AP187" s="6">
        <v>126.681058525523</v>
      </c>
      <c r="AQ187" s="6">
        <v>189.9325</v>
      </c>
      <c r="AR187" s="6">
        <v>159.044526008476</v>
      </c>
      <c r="AS187" s="6">
        <v>26.865956888555498</v>
      </c>
      <c r="AT187" s="6">
        <v>0.57248062015503798</v>
      </c>
      <c r="AU187" s="6">
        <v>1.26337444254835</v>
      </c>
      <c r="AV187" s="10">
        <v>0.72325738435810605</v>
      </c>
      <c r="AW187" s="10">
        <v>14.9309539430794</v>
      </c>
      <c r="AX187" s="10">
        <v>56.681469925437497</v>
      </c>
      <c r="AY187" s="11">
        <v>130</v>
      </c>
      <c r="AZ187" s="10">
        <v>16.148795141818422</v>
      </c>
      <c r="BA187" s="6">
        <v>2.91045084461763</v>
      </c>
      <c r="BB187" s="10">
        <v>29.1045084461763</v>
      </c>
      <c r="BD187" s="8">
        <f t="shared" si="25"/>
        <v>6413</v>
      </c>
      <c r="BE187" s="8">
        <f t="shared" si="26"/>
        <v>1404.7607393483599</v>
      </c>
      <c r="BF187" s="8">
        <f t="shared" si="27"/>
        <v>3981.4290179735935</v>
      </c>
      <c r="BG187" s="8">
        <f t="shared" si="28"/>
        <v>72.325738435810607</v>
      </c>
      <c r="BH187" s="8">
        <f t="shared" si="29"/>
        <v>1493.0953943079401</v>
      </c>
      <c r="BI187" s="8">
        <f t="shared" si="30"/>
        <v>21.780109535135701</v>
      </c>
      <c r="BJ187" s="8">
        <f t="shared" si="31"/>
        <v>13000</v>
      </c>
      <c r="BK187" s="8">
        <f t="shared" si="32"/>
        <v>1614.8795141818421</v>
      </c>
      <c r="BL187" s="8">
        <f t="shared" si="33"/>
        <v>2910.4508446176301</v>
      </c>
    </row>
    <row r="188" spans="1:64" x14ac:dyDescent="0.2">
      <c r="A188">
        <v>44</v>
      </c>
      <c r="B188" t="s">
        <v>51</v>
      </c>
      <c r="C188" t="s">
        <v>545</v>
      </c>
      <c r="D188" t="s">
        <v>545</v>
      </c>
      <c r="E188" t="s">
        <v>546</v>
      </c>
      <c r="F188" t="s">
        <v>547</v>
      </c>
      <c r="G188" t="s">
        <v>548</v>
      </c>
      <c r="H188" t="s">
        <v>548</v>
      </c>
      <c r="I188" t="s">
        <v>549</v>
      </c>
      <c r="J188" t="s">
        <v>58</v>
      </c>
      <c r="K188" t="s">
        <v>69</v>
      </c>
      <c r="L188" t="s">
        <v>69</v>
      </c>
      <c r="M188" t="s">
        <v>70</v>
      </c>
      <c r="N188" t="s">
        <v>71</v>
      </c>
      <c r="O188" t="s">
        <v>63</v>
      </c>
      <c r="P188">
        <v>2019</v>
      </c>
      <c r="Q188">
        <v>27</v>
      </c>
      <c r="R188">
        <v>-1.56606</v>
      </c>
      <c r="S188">
        <v>127.415933</v>
      </c>
      <c r="T188">
        <v>30</v>
      </c>
      <c r="U188" s="12">
        <v>50</v>
      </c>
      <c r="V188" s="5">
        <v>0.35403846153846102</v>
      </c>
      <c r="W188" s="5">
        <v>0.68569716242661305</v>
      </c>
      <c r="X188" s="5">
        <v>-0.05</v>
      </c>
      <c r="Y188" s="5">
        <v>-0.05</v>
      </c>
      <c r="Z188" s="6">
        <v>0.91213793247974995</v>
      </c>
      <c r="AA188" s="6">
        <v>60.054887228102103</v>
      </c>
      <c r="AB188" s="6">
        <v>35.794515838054302</v>
      </c>
      <c r="AC188" s="6">
        <v>0.217801095351357</v>
      </c>
      <c r="AD188" s="6">
        <v>0.18822360370765601</v>
      </c>
      <c r="AE188" s="6">
        <v>15.0384806545343</v>
      </c>
      <c r="AF188" s="6">
        <v>12.598521540422601</v>
      </c>
      <c r="AG188" s="6">
        <v>5.1712328767123301</v>
      </c>
      <c r="AH188" s="6">
        <v>0.12999999999999901</v>
      </c>
      <c r="AI188" s="10">
        <v>138.46</v>
      </c>
      <c r="AJ188" s="6">
        <f t="shared" si="23"/>
        <v>102.3351949426158</v>
      </c>
      <c r="AK188" s="6">
        <f t="shared" si="24"/>
        <v>97.163962065903476</v>
      </c>
      <c r="AL188" s="10">
        <v>36.124805057384201</v>
      </c>
      <c r="AM188" s="7">
        <v>4385585</v>
      </c>
      <c r="AN188" s="9">
        <v>53</v>
      </c>
      <c r="AO188" s="6">
        <v>158.24250000000001</v>
      </c>
      <c r="AP188" s="6">
        <v>134.036528421236</v>
      </c>
      <c r="AQ188" s="6">
        <v>189.9325</v>
      </c>
      <c r="AR188" s="6">
        <v>168.742829219719</v>
      </c>
      <c r="AS188" s="6">
        <v>27.261733062662401</v>
      </c>
      <c r="AT188" s="6">
        <v>0.57248062015503798</v>
      </c>
      <c r="AU188" s="6">
        <v>54.274499112516096</v>
      </c>
      <c r="AV188" s="10">
        <v>31.071098910537302</v>
      </c>
      <c r="AW188" s="10">
        <v>0.95335023509386196</v>
      </c>
      <c r="AX188" s="10">
        <v>3.4874889639823001</v>
      </c>
      <c r="AY188" s="11">
        <v>65</v>
      </c>
      <c r="AZ188" s="10">
        <v>7.5142537820739213</v>
      </c>
      <c r="BA188" s="6">
        <v>2.0178429906596702</v>
      </c>
      <c r="BB188" s="10">
        <v>20.178429906596701</v>
      </c>
      <c r="BD188" s="8">
        <f t="shared" si="25"/>
        <v>6923</v>
      </c>
      <c r="BE188" s="8">
        <f t="shared" si="26"/>
        <v>629.92607702113003</v>
      </c>
      <c r="BF188" s="8">
        <f t="shared" si="27"/>
        <v>2064.8018967048265</v>
      </c>
      <c r="BG188" s="8">
        <f t="shared" si="28"/>
        <v>1553.5549455268651</v>
      </c>
      <c r="BH188" s="8">
        <f t="shared" si="29"/>
        <v>47.667511754693095</v>
      </c>
      <c r="BI188" s="8">
        <f t="shared" si="30"/>
        <v>10.89005476756785</v>
      </c>
      <c r="BJ188" s="8">
        <f t="shared" si="31"/>
        <v>3250</v>
      </c>
      <c r="BK188" s="8">
        <f t="shared" si="32"/>
        <v>375.71268910369605</v>
      </c>
      <c r="BL188" s="8">
        <f t="shared" si="33"/>
        <v>1008.921495329835</v>
      </c>
    </row>
    <row r="189" spans="1:64" x14ac:dyDescent="0.2">
      <c r="A189">
        <v>45</v>
      </c>
      <c r="B189" t="s">
        <v>51</v>
      </c>
      <c r="C189" t="s">
        <v>545</v>
      </c>
      <c r="D189" t="s">
        <v>545</v>
      </c>
      <c r="E189" t="s">
        <v>546</v>
      </c>
      <c r="F189" t="s">
        <v>547</v>
      </c>
      <c r="G189" t="s">
        <v>550</v>
      </c>
      <c r="H189" t="s">
        <v>550</v>
      </c>
      <c r="I189" t="s">
        <v>549</v>
      </c>
      <c r="J189" t="s">
        <v>58</v>
      </c>
      <c r="K189" t="s">
        <v>69</v>
      </c>
      <c r="L189" t="s">
        <v>69</v>
      </c>
      <c r="M189" t="s">
        <v>70</v>
      </c>
      <c r="N189" t="s">
        <v>71</v>
      </c>
      <c r="O189" t="s">
        <v>63</v>
      </c>
      <c r="P189">
        <v>2019</v>
      </c>
      <c r="Q189">
        <v>27</v>
      </c>
      <c r="R189">
        <v>-1.56606</v>
      </c>
      <c r="S189">
        <v>127.415933</v>
      </c>
      <c r="T189">
        <v>30</v>
      </c>
      <c r="U189" s="12">
        <v>50</v>
      </c>
      <c r="V189" s="5">
        <v>0.35403846153846102</v>
      </c>
      <c r="W189" s="5">
        <v>0.68569716242661305</v>
      </c>
      <c r="X189" s="5">
        <v>-0.05</v>
      </c>
      <c r="Y189" s="5">
        <v>-0.05</v>
      </c>
      <c r="Z189" s="6">
        <v>0.91213793247974995</v>
      </c>
      <c r="AA189" s="6">
        <v>60.054887228102103</v>
      </c>
      <c r="AB189" s="6">
        <v>35.794515838054302</v>
      </c>
      <c r="AC189" s="6">
        <v>0.217801095351357</v>
      </c>
      <c r="AD189" s="6">
        <v>0.18822360370765601</v>
      </c>
      <c r="AE189" s="6">
        <v>15.0384806545343</v>
      </c>
      <c r="AF189" s="6">
        <v>12.598521540422601</v>
      </c>
      <c r="AG189" s="6">
        <v>5.1712328767123301</v>
      </c>
      <c r="AH189" s="6">
        <v>0.12999999999999901</v>
      </c>
      <c r="AI189" s="10">
        <v>138.46</v>
      </c>
      <c r="AJ189" s="6">
        <f t="shared" si="23"/>
        <v>102.3351949426158</v>
      </c>
      <c r="AK189" s="6">
        <f t="shared" si="24"/>
        <v>97.163962065903476</v>
      </c>
      <c r="AL189" s="10">
        <v>36.124805057384201</v>
      </c>
      <c r="AM189" s="7">
        <v>4385585</v>
      </c>
      <c r="AN189" s="9">
        <v>53</v>
      </c>
      <c r="AO189" s="6">
        <v>158.24250000000001</v>
      </c>
      <c r="AP189" s="6">
        <v>134.036528421236</v>
      </c>
      <c r="AQ189" s="6">
        <v>189.9325</v>
      </c>
      <c r="AR189" s="6">
        <v>168.742829219719</v>
      </c>
      <c r="AS189" s="6">
        <v>27.261733062662401</v>
      </c>
      <c r="AT189" s="6">
        <v>0.57248062015503798</v>
      </c>
      <c r="AU189" s="6">
        <v>54.274499112516096</v>
      </c>
      <c r="AV189" s="10">
        <v>31.071098910537302</v>
      </c>
      <c r="AW189" s="10">
        <v>0.95335023509386296</v>
      </c>
      <c r="AX189" s="10">
        <v>3.4874889639823001</v>
      </c>
      <c r="AY189" s="11">
        <v>65</v>
      </c>
      <c r="AZ189" s="10">
        <v>7.5142537820739213</v>
      </c>
      <c r="BA189" s="6">
        <v>2.0178429906596702</v>
      </c>
      <c r="BB189" s="10">
        <v>20.178429906596701</v>
      </c>
      <c r="BD189" s="8">
        <f t="shared" si="25"/>
        <v>6923</v>
      </c>
      <c r="BE189" s="8">
        <f t="shared" si="26"/>
        <v>629.92607702113003</v>
      </c>
      <c r="BF189" s="8">
        <f t="shared" si="27"/>
        <v>2064.8018967048265</v>
      </c>
      <c r="BG189" s="8">
        <f t="shared" si="28"/>
        <v>1553.5549455268651</v>
      </c>
      <c r="BH189" s="8">
        <f t="shared" si="29"/>
        <v>47.667511754693152</v>
      </c>
      <c r="BI189" s="8">
        <f t="shared" si="30"/>
        <v>10.89005476756785</v>
      </c>
      <c r="BJ189" s="8">
        <f t="shared" si="31"/>
        <v>3250</v>
      </c>
      <c r="BK189" s="8">
        <f t="shared" si="32"/>
        <v>375.71268910369605</v>
      </c>
      <c r="BL189" s="8">
        <f t="shared" si="33"/>
        <v>1008.921495329835</v>
      </c>
    </row>
    <row r="190" spans="1:64" x14ac:dyDescent="0.2">
      <c r="A190">
        <v>56</v>
      </c>
      <c r="B190" t="s">
        <v>51</v>
      </c>
      <c r="C190" t="s">
        <v>545</v>
      </c>
      <c r="D190" t="s">
        <v>545</v>
      </c>
      <c r="E190" t="s">
        <v>546</v>
      </c>
      <c r="F190" t="s">
        <v>547</v>
      </c>
      <c r="G190" t="s">
        <v>551</v>
      </c>
      <c r="H190" t="s">
        <v>551</v>
      </c>
      <c r="I190" t="s">
        <v>549</v>
      </c>
      <c r="J190" t="s">
        <v>58</v>
      </c>
      <c r="K190" t="s">
        <v>69</v>
      </c>
      <c r="L190" t="s">
        <v>69</v>
      </c>
      <c r="M190" t="s">
        <v>70</v>
      </c>
      <c r="N190" t="s">
        <v>71</v>
      </c>
      <c r="O190" t="s">
        <v>63</v>
      </c>
      <c r="P190">
        <v>2019</v>
      </c>
      <c r="Q190">
        <v>27</v>
      </c>
      <c r="R190">
        <v>-1.56606</v>
      </c>
      <c r="S190">
        <v>127.415933</v>
      </c>
      <c r="T190">
        <v>30</v>
      </c>
      <c r="U190" s="12">
        <v>50</v>
      </c>
      <c r="V190" s="5">
        <v>0.35403846153846102</v>
      </c>
      <c r="W190" s="5">
        <v>0.68569716242661305</v>
      </c>
      <c r="X190" s="5">
        <v>-0.05</v>
      </c>
      <c r="Y190" s="5">
        <v>-0.05</v>
      </c>
      <c r="Z190" s="6">
        <v>0.91213793247974995</v>
      </c>
      <c r="AA190" s="6">
        <v>60.054887228102103</v>
      </c>
      <c r="AB190" s="6">
        <v>35.794515838054302</v>
      </c>
      <c r="AC190" s="6">
        <v>0.217801095351357</v>
      </c>
      <c r="AD190" s="6">
        <v>0.18822360370765601</v>
      </c>
      <c r="AE190" s="6">
        <v>15.0384806545343</v>
      </c>
      <c r="AF190" s="6">
        <v>12.598521540422601</v>
      </c>
      <c r="AG190" s="6">
        <v>5.1712328767123301</v>
      </c>
      <c r="AH190" s="6">
        <v>0.12999999999999901</v>
      </c>
      <c r="AI190" s="10">
        <v>138.46</v>
      </c>
      <c r="AJ190" s="6">
        <f t="shared" si="23"/>
        <v>102.3351949426158</v>
      </c>
      <c r="AK190" s="6">
        <f t="shared" si="24"/>
        <v>97.163962065903476</v>
      </c>
      <c r="AL190" s="10">
        <v>36.124805057384201</v>
      </c>
      <c r="AM190" s="7">
        <v>4385585</v>
      </c>
      <c r="AN190" s="9">
        <v>53</v>
      </c>
      <c r="AO190" s="6">
        <v>158.24250000000001</v>
      </c>
      <c r="AP190" s="6">
        <v>134.036528421236</v>
      </c>
      <c r="AQ190" s="6">
        <v>189.9325</v>
      </c>
      <c r="AR190" s="6">
        <v>168.742829219719</v>
      </c>
      <c r="AS190" s="6">
        <v>27.261733062662401</v>
      </c>
      <c r="AT190" s="6">
        <v>0.57248062015503798</v>
      </c>
      <c r="AU190" s="6">
        <v>54.274499112516096</v>
      </c>
      <c r="AV190" s="10">
        <v>31.071098910537302</v>
      </c>
      <c r="AW190" s="10">
        <v>4.1391010986236196</v>
      </c>
      <c r="AX190" s="10">
        <v>14.5862567828122</v>
      </c>
      <c r="AY190" s="11">
        <v>65</v>
      </c>
      <c r="AZ190" s="10">
        <v>7.5142537820739213</v>
      </c>
      <c r="BA190" s="6">
        <v>2.0178429906596702</v>
      </c>
      <c r="BB190" s="10">
        <v>20.178429906596701</v>
      </c>
      <c r="BD190" s="8">
        <f t="shared" si="25"/>
        <v>6923</v>
      </c>
      <c r="BE190" s="8">
        <f t="shared" si="26"/>
        <v>629.92607702113003</v>
      </c>
      <c r="BF190" s="8">
        <f t="shared" si="27"/>
        <v>2064.8018967048265</v>
      </c>
      <c r="BG190" s="8">
        <f t="shared" si="28"/>
        <v>1553.5549455268651</v>
      </c>
      <c r="BH190" s="8">
        <f t="shared" si="29"/>
        <v>206.955054931181</v>
      </c>
      <c r="BI190" s="8">
        <f t="shared" si="30"/>
        <v>10.89005476756785</v>
      </c>
      <c r="BJ190" s="8">
        <f t="shared" si="31"/>
        <v>3250</v>
      </c>
      <c r="BK190" s="8">
        <f t="shared" si="32"/>
        <v>375.71268910369605</v>
      </c>
      <c r="BL190" s="8">
        <f t="shared" si="33"/>
        <v>1008.921495329835</v>
      </c>
    </row>
    <row r="191" spans="1:64" x14ac:dyDescent="0.2">
      <c r="A191">
        <v>158</v>
      </c>
      <c r="B191" t="s">
        <v>51</v>
      </c>
      <c r="C191" t="s">
        <v>414</v>
      </c>
      <c r="D191" t="s">
        <v>151</v>
      </c>
      <c r="E191" t="s">
        <v>552</v>
      </c>
      <c r="F191" t="s">
        <v>553</v>
      </c>
      <c r="G191" t="s">
        <v>554</v>
      </c>
      <c r="H191" t="s">
        <v>554</v>
      </c>
      <c r="I191" t="s">
        <v>555</v>
      </c>
      <c r="J191" t="s">
        <v>58</v>
      </c>
      <c r="K191" t="s">
        <v>69</v>
      </c>
      <c r="L191" t="s">
        <v>69</v>
      </c>
      <c r="M191" t="s">
        <v>70</v>
      </c>
      <c r="N191" t="s">
        <v>71</v>
      </c>
      <c r="O191" t="s">
        <v>63</v>
      </c>
      <c r="P191">
        <v>2022</v>
      </c>
      <c r="Q191">
        <v>25</v>
      </c>
      <c r="R191">
        <v>-3.0403501550000001</v>
      </c>
      <c r="S191">
        <v>122.2615589</v>
      </c>
      <c r="T191">
        <v>25</v>
      </c>
      <c r="U191" s="12">
        <v>65</v>
      </c>
      <c r="V191" s="5">
        <v>0.359807692307692</v>
      </c>
      <c r="W191" s="5">
        <v>0.65948483401478297</v>
      </c>
      <c r="X191" s="5">
        <v>1.82</v>
      </c>
      <c r="Y191" s="5">
        <v>0.15</v>
      </c>
      <c r="Z191" s="6">
        <v>0.89751147161273903</v>
      </c>
      <c r="AA191" s="6">
        <v>55.194051448676397</v>
      </c>
      <c r="AB191" s="6">
        <v>32.475204738153103</v>
      </c>
      <c r="AC191" s="6">
        <v>0.217801095351357</v>
      </c>
      <c r="AD191" s="6">
        <v>0.182187965776172</v>
      </c>
      <c r="AE191" s="6">
        <v>15.0384806545343</v>
      </c>
      <c r="AF191" s="6">
        <v>12.197750399584301</v>
      </c>
      <c r="AG191" s="6">
        <v>5.1712328767123301</v>
      </c>
      <c r="AH191" s="6">
        <v>0.12999999999999901</v>
      </c>
      <c r="AI191" s="10">
        <v>69.23</v>
      </c>
      <c r="AJ191" s="6">
        <f t="shared" si="23"/>
        <v>36.427743476019003</v>
      </c>
      <c r="AK191" s="6">
        <f t="shared" si="24"/>
        <v>31.256510599306672</v>
      </c>
      <c r="AL191" s="10">
        <v>32.802256523981001</v>
      </c>
      <c r="AM191" s="7">
        <v>3234726.02</v>
      </c>
      <c r="AN191" s="9">
        <v>53</v>
      </c>
      <c r="AO191" s="6">
        <v>158.24250000000001</v>
      </c>
      <c r="AP191" s="6">
        <v>139.92670981450399</v>
      </c>
      <c r="AQ191" s="6">
        <v>189.9325</v>
      </c>
      <c r="AR191" s="6">
        <v>175.19917846594399</v>
      </c>
      <c r="AS191" s="6">
        <v>34.583125501373502</v>
      </c>
      <c r="AT191" s="6">
        <v>0.52</v>
      </c>
      <c r="AU191" s="6">
        <v>0.82083628078720705</v>
      </c>
      <c r="AV191" s="10">
        <v>0.426834866009347</v>
      </c>
      <c r="AW191" s="10">
        <v>1.22123332988361</v>
      </c>
      <c r="AX191" s="10">
        <v>4.2083972334739501</v>
      </c>
      <c r="AY191" s="11">
        <v>84.5</v>
      </c>
      <c r="AZ191" s="10">
        <v>17.913815227642917</v>
      </c>
      <c r="BA191" s="6">
        <v>2.1986315943866499</v>
      </c>
      <c r="BB191" s="10">
        <v>21.986315943866501</v>
      </c>
      <c r="BD191" s="8">
        <f t="shared" si="25"/>
        <v>4499.95</v>
      </c>
      <c r="BE191" s="8">
        <f t="shared" si="26"/>
        <v>792.85377597297952</v>
      </c>
      <c r="BF191" s="8">
        <f t="shared" si="27"/>
        <v>2468.2768110450666</v>
      </c>
      <c r="BG191" s="8">
        <f t="shared" si="28"/>
        <v>27.744266290607555</v>
      </c>
      <c r="BH191" s="8">
        <f t="shared" si="29"/>
        <v>79.380166442434643</v>
      </c>
      <c r="BI191" s="8">
        <f t="shared" si="30"/>
        <v>14.157071197838205</v>
      </c>
      <c r="BJ191" s="8">
        <f t="shared" si="31"/>
        <v>5492.5</v>
      </c>
      <c r="BK191" s="8">
        <f t="shared" si="32"/>
        <v>1164.3979897967897</v>
      </c>
      <c r="BL191" s="8">
        <f t="shared" si="33"/>
        <v>1429.1105363513225</v>
      </c>
    </row>
    <row r="192" spans="1:64" x14ac:dyDescent="0.2">
      <c r="A192">
        <v>6</v>
      </c>
      <c r="B192" t="s">
        <v>51</v>
      </c>
      <c r="C192" t="s">
        <v>414</v>
      </c>
      <c r="D192" t="s">
        <v>151</v>
      </c>
      <c r="E192" t="s">
        <v>552</v>
      </c>
      <c r="F192" t="s">
        <v>553</v>
      </c>
      <c r="G192" t="s">
        <v>556</v>
      </c>
      <c r="H192" t="s">
        <v>556</v>
      </c>
      <c r="I192" t="s">
        <v>555</v>
      </c>
      <c r="J192" t="s">
        <v>58</v>
      </c>
      <c r="K192" t="s">
        <v>69</v>
      </c>
      <c r="L192" t="s">
        <v>69</v>
      </c>
      <c r="M192" t="s">
        <v>70</v>
      </c>
      <c r="N192" t="s">
        <v>71</v>
      </c>
      <c r="O192" t="s">
        <v>63</v>
      </c>
      <c r="P192">
        <v>2022</v>
      </c>
      <c r="Q192">
        <v>25</v>
      </c>
      <c r="R192">
        <v>-3.0403501550000001</v>
      </c>
      <c r="S192">
        <v>122.2615589</v>
      </c>
      <c r="T192">
        <v>25</v>
      </c>
      <c r="U192" s="12">
        <v>65</v>
      </c>
      <c r="V192" s="5">
        <v>0.359807692307692</v>
      </c>
      <c r="W192" s="5">
        <v>0.65948483401478297</v>
      </c>
      <c r="X192" s="5">
        <v>1.82</v>
      </c>
      <c r="Y192" s="5">
        <v>0.15</v>
      </c>
      <c r="Z192" s="6">
        <v>0.89751147161273903</v>
      </c>
      <c r="AA192" s="6">
        <v>55.194051448676397</v>
      </c>
      <c r="AB192" s="6">
        <v>32.475204738153103</v>
      </c>
      <c r="AC192" s="6">
        <v>0.217801095351357</v>
      </c>
      <c r="AD192" s="6">
        <v>0.182187965776172</v>
      </c>
      <c r="AE192" s="6">
        <v>15.0384806545343</v>
      </c>
      <c r="AF192" s="6">
        <v>12.197750399584301</v>
      </c>
      <c r="AG192" s="6">
        <v>5.1712328767123301</v>
      </c>
      <c r="AH192" s="6">
        <v>0.12999999999999901</v>
      </c>
      <c r="AI192" s="10">
        <v>69.23</v>
      </c>
      <c r="AJ192" s="6">
        <f t="shared" si="23"/>
        <v>36.427743476019003</v>
      </c>
      <c r="AK192" s="6">
        <f t="shared" si="24"/>
        <v>31.256510599306672</v>
      </c>
      <c r="AL192" s="10">
        <v>32.802256523981001</v>
      </c>
      <c r="AM192" s="7">
        <v>3234726.02</v>
      </c>
      <c r="AN192" s="9">
        <v>53</v>
      </c>
      <c r="AO192" s="6">
        <v>158.24250000000001</v>
      </c>
      <c r="AP192" s="6">
        <v>139.92670981450399</v>
      </c>
      <c r="AQ192" s="6">
        <v>189.9325</v>
      </c>
      <c r="AR192" s="6">
        <v>175.19917846594399</v>
      </c>
      <c r="AS192" s="6">
        <v>34.583125501373502</v>
      </c>
      <c r="AT192" s="6">
        <v>0.52</v>
      </c>
      <c r="AU192" s="6">
        <v>0.82083628078720705</v>
      </c>
      <c r="AV192" s="10">
        <v>0.426834866009347</v>
      </c>
      <c r="AW192" s="10">
        <v>1.22123332988361</v>
      </c>
      <c r="AX192" s="10">
        <v>4.2083972334739501</v>
      </c>
      <c r="AY192" s="11">
        <v>84.5</v>
      </c>
      <c r="AZ192" s="10">
        <v>17.913815227642917</v>
      </c>
      <c r="BA192" s="6">
        <v>2.1986315943866499</v>
      </c>
      <c r="BB192" s="10">
        <v>21.986315943866501</v>
      </c>
      <c r="BD192" s="8">
        <f t="shared" si="25"/>
        <v>4499.95</v>
      </c>
      <c r="BE192" s="8">
        <f t="shared" si="26"/>
        <v>792.85377597297952</v>
      </c>
      <c r="BF192" s="8">
        <f t="shared" si="27"/>
        <v>2468.2768110450666</v>
      </c>
      <c r="BG192" s="8">
        <f t="shared" si="28"/>
        <v>27.744266290607555</v>
      </c>
      <c r="BH192" s="8">
        <f t="shared" si="29"/>
        <v>79.380166442434643</v>
      </c>
      <c r="BI192" s="8">
        <f t="shared" si="30"/>
        <v>14.157071197838205</v>
      </c>
      <c r="BJ192" s="8">
        <f t="shared" si="31"/>
        <v>5492.5</v>
      </c>
      <c r="BK192" s="8">
        <f t="shared" si="32"/>
        <v>1164.3979897967897</v>
      </c>
      <c r="BL192" s="8">
        <f t="shared" si="33"/>
        <v>1429.1105363513225</v>
      </c>
    </row>
    <row r="193" spans="1:64" x14ac:dyDescent="0.2">
      <c r="A193">
        <v>48</v>
      </c>
      <c r="B193" t="s">
        <v>51</v>
      </c>
      <c r="C193" t="s">
        <v>272</v>
      </c>
      <c r="D193" t="s">
        <v>151</v>
      </c>
      <c r="E193" t="s">
        <v>557</v>
      </c>
      <c r="F193" t="s">
        <v>558</v>
      </c>
      <c r="G193" t="s">
        <v>559</v>
      </c>
      <c r="H193" t="s">
        <v>559</v>
      </c>
      <c r="I193" t="s">
        <v>560</v>
      </c>
      <c r="J193" t="s">
        <v>58</v>
      </c>
      <c r="K193" t="s">
        <v>69</v>
      </c>
      <c r="L193" t="s">
        <v>69</v>
      </c>
      <c r="M193" t="s">
        <v>70</v>
      </c>
      <c r="N193" t="s">
        <v>71</v>
      </c>
      <c r="O193" t="s">
        <v>63</v>
      </c>
      <c r="P193">
        <v>2020</v>
      </c>
      <c r="Q193">
        <v>23</v>
      </c>
      <c r="R193">
        <v>-3.8279104209999999</v>
      </c>
      <c r="S193">
        <v>122.4682708</v>
      </c>
      <c r="T193">
        <v>25</v>
      </c>
      <c r="U193" s="12">
        <v>135</v>
      </c>
      <c r="V193" s="5">
        <v>0.355961538461538</v>
      </c>
      <c r="W193" s="5">
        <v>0.65948483401478297</v>
      </c>
      <c r="X193" s="5">
        <v>0.31</v>
      </c>
      <c r="Y193" s="5">
        <v>0.4</v>
      </c>
      <c r="Z193" s="6">
        <v>0.90720976027617495</v>
      </c>
      <c r="AA193" s="6">
        <v>56.767961132673399</v>
      </c>
      <c r="AB193" s="6">
        <v>33.725641029868598</v>
      </c>
      <c r="AC193" s="6">
        <v>0.217801095351357</v>
      </c>
      <c r="AD193" s="6">
        <v>0.18617882143974401</v>
      </c>
      <c r="AE193" s="6">
        <v>15.0384806545343</v>
      </c>
      <c r="AF193" s="6">
        <v>12.4627640438502</v>
      </c>
      <c r="AG193" s="6">
        <v>5.1712328767123301</v>
      </c>
      <c r="AH193" s="6">
        <v>0.12999999999999901</v>
      </c>
      <c r="AI193" s="10">
        <v>69.23</v>
      </c>
      <c r="AJ193" s="6">
        <f t="shared" si="23"/>
        <v>35.175160650688902</v>
      </c>
      <c r="AK193" s="6">
        <f t="shared" si="24"/>
        <v>30.003927773976571</v>
      </c>
      <c r="AL193" s="10">
        <v>34.054839349311102</v>
      </c>
      <c r="AM193" s="7">
        <v>2731868.3190000001</v>
      </c>
      <c r="AN193" s="9">
        <v>53</v>
      </c>
      <c r="AO193" s="6">
        <v>158.24250000000001</v>
      </c>
      <c r="AP193" s="6">
        <v>137.057226336013</v>
      </c>
      <c r="AQ193" s="6">
        <v>189.9325</v>
      </c>
      <c r="AR193" s="6">
        <v>171.95224975214899</v>
      </c>
      <c r="AS193" s="6">
        <v>31.533547945860398</v>
      </c>
      <c r="AT193" s="6">
        <v>0.57248062015503798</v>
      </c>
      <c r="AU193" s="6">
        <v>1.26019741886173</v>
      </c>
      <c r="AV193" s="10">
        <v>0.72143859986774705</v>
      </c>
      <c r="AW193" s="10">
        <v>5.72921060686053</v>
      </c>
      <c r="AX193" s="10">
        <v>16.488527092616099</v>
      </c>
      <c r="AY193" s="11">
        <v>175.5</v>
      </c>
      <c r="AZ193" s="10">
        <v>15.760599443758522</v>
      </c>
      <c r="BA193" s="6">
        <v>4.3751632569868502</v>
      </c>
      <c r="BB193" s="10">
        <v>43.751632569868498</v>
      </c>
      <c r="BD193" s="8">
        <f t="shared" si="25"/>
        <v>9346.0500000000011</v>
      </c>
      <c r="BE193" s="8">
        <f t="shared" si="26"/>
        <v>1682.4731459197769</v>
      </c>
      <c r="BF193" s="8">
        <f t="shared" si="27"/>
        <v>5295.5197505131637</v>
      </c>
      <c r="BG193" s="8">
        <f t="shared" si="28"/>
        <v>97.39421098214585</v>
      </c>
      <c r="BH193" s="8">
        <f t="shared" si="29"/>
        <v>773.44343192617157</v>
      </c>
      <c r="BI193" s="8">
        <f t="shared" si="30"/>
        <v>29.403147872433195</v>
      </c>
      <c r="BJ193" s="8">
        <f t="shared" si="31"/>
        <v>23692.5</v>
      </c>
      <c r="BK193" s="8">
        <f t="shared" si="32"/>
        <v>2127.6809249074004</v>
      </c>
      <c r="BL193" s="8">
        <f t="shared" si="33"/>
        <v>5906.4703969322472</v>
      </c>
    </row>
    <row r="194" spans="1:64" x14ac:dyDescent="0.2">
      <c r="A194">
        <v>186</v>
      </c>
      <c r="B194" t="s">
        <v>51</v>
      </c>
      <c r="C194" t="s">
        <v>272</v>
      </c>
      <c r="D194" t="s">
        <v>151</v>
      </c>
      <c r="E194" t="s">
        <v>557</v>
      </c>
      <c r="F194" t="s">
        <v>558</v>
      </c>
      <c r="G194" t="s">
        <v>561</v>
      </c>
      <c r="H194" t="s">
        <v>561</v>
      </c>
      <c r="I194" t="s">
        <v>560</v>
      </c>
      <c r="J194" t="s">
        <v>58</v>
      </c>
      <c r="K194" t="s">
        <v>69</v>
      </c>
      <c r="L194" t="s">
        <v>69</v>
      </c>
      <c r="M194" t="s">
        <v>70</v>
      </c>
      <c r="N194" t="s">
        <v>62</v>
      </c>
      <c r="O194" t="s">
        <v>63</v>
      </c>
      <c r="P194">
        <v>2021</v>
      </c>
      <c r="Q194">
        <v>24</v>
      </c>
      <c r="R194">
        <v>-3.827487745</v>
      </c>
      <c r="S194">
        <v>122.46275199999999</v>
      </c>
      <c r="T194">
        <v>25</v>
      </c>
      <c r="U194" s="12">
        <v>380</v>
      </c>
      <c r="V194" s="5">
        <v>0.382083333333333</v>
      </c>
      <c r="W194" s="5">
        <v>0.65948483401478297</v>
      </c>
      <c r="X194" s="5">
        <v>0.31</v>
      </c>
      <c r="Y194" s="5">
        <v>0.4</v>
      </c>
      <c r="Z194" s="6">
        <v>0.776490574329461</v>
      </c>
      <c r="AA194" s="6">
        <v>56.767961132673399</v>
      </c>
      <c r="AB194" s="6">
        <v>31.522390499853799</v>
      </c>
      <c r="AC194" s="6">
        <v>0.217801095351357</v>
      </c>
      <c r="AD194" s="6">
        <v>0.17381320869304701</v>
      </c>
      <c r="AE194" s="6">
        <v>15.0384806545343</v>
      </c>
      <c r="AF194" s="6">
        <v>11.443208332117701</v>
      </c>
      <c r="AG194" s="6">
        <v>4.7031963470319598</v>
      </c>
      <c r="AH194" s="6">
        <v>0.12</v>
      </c>
      <c r="AI194" s="10">
        <v>69.23</v>
      </c>
      <c r="AJ194" s="6">
        <f t="shared" si="23"/>
        <v>37.415702138039705</v>
      </c>
      <c r="AK194" s="6">
        <f t="shared" si="24"/>
        <v>32.712505791007743</v>
      </c>
      <c r="AL194" s="10">
        <v>31.814297861960299</v>
      </c>
      <c r="AM194" s="7">
        <v>2828544.4810000001</v>
      </c>
      <c r="AN194" s="9">
        <v>53</v>
      </c>
      <c r="AO194" s="6">
        <v>158.24250000000001</v>
      </c>
      <c r="AP194" s="6">
        <v>163.22461487411601</v>
      </c>
      <c r="AQ194" s="6">
        <v>189.9325</v>
      </c>
      <c r="AR194" s="6">
        <v>203.95398521077499</v>
      </c>
      <c r="AS194" s="6">
        <v>48.2742350654162</v>
      </c>
      <c r="AT194" s="6">
        <v>0.57248062015503798</v>
      </c>
      <c r="AU194" s="6">
        <v>1.26019741886173</v>
      </c>
      <c r="AV194" s="10">
        <v>0.72143859986774705</v>
      </c>
      <c r="AW194" s="10">
        <v>5.7406373709254499</v>
      </c>
      <c r="AX194" s="10">
        <v>16.502801938320999</v>
      </c>
      <c r="AY194" s="11">
        <v>494</v>
      </c>
      <c r="AZ194" s="10">
        <v>14.967190329961181</v>
      </c>
      <c r="BA194" s="6">
        <v>5.9587975041713301</v>
      </c>
      <c r="BB194" s="10">
        <v>59.5879750417133</v>
      </c>
      <c r="BD194" s="8">
        <f t="shared" si="25"/>
        <v>26307.4</v>
      </c>
      <c r="BE194" s="8">
        <f t="shared" si="26"/>
        <v>4348.419166204726</v>
      </c>
      <c r="BF194" s="8">
        <f t="shared" si="27"/>
        <v>13876.64779941706</v>
      </c>
      <c r="BG194" s="8">
        <f t="shared" si="28"/>
        <v>274.14666794974386</v>
      </c>
      <c r="BH194" s="8">
        <f t="shared" si="29"/>
        <v>2181.4422009516711</v>
      </c>
      <c r="BI194" s="8">
        <f t="shared" si="30"/>
        <v>82.764416233515661</v>
      </c>
      <c r="BJ194" s="8">
        <f t="shared" si="31"/>
        <v>187720</v>
      </c>
      <c r="BK194" s="8">
        <f t="shared" si="32"/>
        <v>5687.5323253852484</v>
      </c>
      <c r="BL194" s="8">
        <f t="shared" si="33"/>
        <v>22643.430515851054</v>
      </c>
    </row>
    <row r="195" spans="1:64" x14ac:dyDescent="0.2">
      <c r="A195">
        <v>156</v>
      </c>
      <c r="B195" t="s">
        <v>51</v>
      </c>
      <c r="C195" t="s">
        <v>272</v>
      </c>
      <c r="D195" t="s">
        <v>151</v>
      </c>
      <c r="E195" t="s">
        <v>557</v>
      </c>
      <c r="F195" t="s">
        <v>558</v>
      </c>
      <c r="G195" t="s">
        <v>562</v>
      </c>
      <c r="H195" t="s">
        <v>562</v>
      </c>
      <c r="I195" t="s">
        <v>560</v>
      </c>
      <c r="J195" t="s">
        <v>58</v>
      </c>
      <c r="K195" t="s">
        <v>69</v>
      </c>
      <c r="L195" t="s">
        <v>69</v>
      </c>
      <c r="M195" t="s">
        <v>70</v>
      </c>
      <c r="N195" t="s">
        <v>71</v>
      </c>
      <c r="O195" t="s">
        <v>63</v>
      </c>
      <c r="P195">
        <v>2020</v>
      </c>
      <c r="Q195">
        <v>23</v>
      </c>
      <c r="R195">
        <v>-3.8279104209999999</v>
      </c>
      <c r="S195">
        <v>122.4682708</v>
      </c>
      <c r="T195">
        <v>25</v>
      </c>
      <c r="U195" s="12">
        <v>135</v>
      </c>
      <c r="V195" s="5">
        <v>0.355961538461538</v>
      </c>
      <c r="W195" s="5">
        <v>0.65948483401478297</v>
      </c>
      <c r="X195" s="5">
        <v>0.31</v>
      </c>
      <c r="Y195" s="5">
        <v>0.4</v>
      </c>
      <c r="Z195" s="6">
        <v>0.90720976027617495</v>
      </c>
      <c r="AA195" s="6">
        <v>56.767961132673399</v>
      </c>
      <c r="AB195" s="6">
        <v>33.725641029868598</v>
      </c>
      <c r="AC195" s="6">
        <v>0.217801095351357</v>
      </c>
      <c r="AD195" s="6">
        <v>0.18617882143974401</v>
      </c>
      <c r="AE195" s="6">
        <v>15.0384806545343</v>
      </c>
      <c r="AF195" s="6">
        <v>12.4627640438502</v>
      </c>
      <c r="AG195" s="6">
        <v>5.1712328767123301</v>
      </c>
      <c r="AH195" s="6">
        <v>0.12999999999999901</v>
      </c>
      <c r="AI195" s="10">
        <v>69.23</v>
      </c>
      <c r="AJ195" s="6">
        <f t="shared" ref="AJ195:AJ213" si="34">AI195-AL195</f>
        <v>35.175160650688902</v>
      </c>
      <c r="AK195" s="6">
        <f t="shared" ref="AK195:AK213" si="35">AI195-AL195-AG195</f>
        <v>30.003927773976571</v>
      </c>
      <c r="AL195" s="10">
        <v>34.054839349311102</v>
      </c>
      <c r="AM195" s="7">
        <v>2731868.3190000001</v>
      </c>
      <c r="AN195" s="9">
        <v>53</v>
      </c>
      <c r="AO195" s="6">
        <v>158.24250000000001</v>
      </c>
      <c r="AP195" s="6">
        <v>137.057226336013</v>
      </c>
      <c r="AQ195" s="6">
        <v>189.9325</v>
      </c>
      <c r="AR195" s="6">
        <v>171.95224975214899</v>
      </c>
      <c r="AS195" s="6">
        <v>31.533547945860398</v>
      </c>
      <c r="AT195" s="6">
        <v>0.57248062015503798</v>
      </c>
      <c r="AU195" s="6">
        <v>1.26019741886173</v>
      </c>
      <c r="AV195" s="10">
        <v>0.72143859986774705</v>
      </c>
      <c r="AW195" s="10">
        <v>5.72921060686053</v>
      </c>
      <c r="AX195" s="10">
        <v>16.488527092616099</v>
      </c>
      <c r="AY195" s="11">
        <v>175.5</v>
      </c>
      <c r="AZ195" s="10">
        <v>15.760599443758522</v>
      </c>
      <c r="BA195" s="6">
        <v>4.3751632569868502</v>
      </c>
      <c r="BB195" s="10">
        <v>43.751632569868498</v>
      </c>
      <c r="BD195" s="8">
        <f t="shared" si="25"/>
        <v>9346.0500000000011</v>
      </c>
      <c r="BE195" s="8">
        <f t="shared" si="26"/>
        <v>1682.4731459197769</v>
      </c>
      <c r="BF195" s="8">
        <f t="shared" si="27"/>
        <v>5295.5197505131637</v>
      </c>
      <c r="BG195" s="8">
        <f t="shared" si="28"/>
        <v>97.39421098214585</v>
      </c>
      <c r="BH195" s="8">
        <f t="shared" si="29"/>
        <v>773.44343192617157</v>
      </c>
      <c r="BI195" s="8">
        <f t="shared" si="30"/>
        <v>29.403147872433195</v>
      </c>
      <c r="BJ195" s="8">
        <f t="shared" si="31"/>
        <v>23692.5</v>
      </c>
      <c r="BK195" s="8">
        <f t="shared" si="32"/>
        <v>2127.6809249074004</v>
      </c>
      <c r="BL195" s="8">
        <f t="shared" si="33"/>
        <v>5906.4703969322472</v>
      </c>
    </row>
    <row r="196" spans="1:64" x14ac:dyDescent="0.2">
      <c r="A196">
        <v>16</v>
      </c>
      <c r="B196" t="s">
        <v>51</v>
      </c>
      <c r="C196" t="s">
        <v>272</v>
      </c>
      <c r="D196" t="s">
        <v>151</v>
      </c>
      <c r="E196" t="s">
        <v>557</v>
      </c>
      <c r="F196" t="s">
        <v>558</v>
      </c>
      <c r="G196" t="s">
        <v>563</v>
      </c>
      <c r="H196" t="s">
        <v>563</v>
      </c>
      <c r="I196" t="s">
        <v>560</v>
      </c>
      <c r="J196" t="s">
        <v>58</v>
      </c>
      <c r="K196" t="s">
        <v>69</v>
      </c>
      <c r="L196" t="s">
        <v>69</v>
      </c>
      <c r="M196" t="s">
        <v>70</v>
      </c>
      <c r="N196" t="s">
        <v>71</v>
      </c>
      <c r="O196" t="s">
        <v>63</v>
      </c>
      <c r="P196">
        <v>2020</v>
      </c>
      <c r="Q196">
        <v>23</v>
      </c>
      <c r="R196">
        <v>-3.8279104209999999</v>
      </c>
      <c r="S196">
        <v>122.4682708</v>
      </c>
      <c r="T196">
        <v>25</v>
      </c>
      <c r="U196" s="12">
        <v>135</v>
      </c>
      <c r="V196" s="5">
        <v>0.355961538461538</v>
      </c>
      <c r="W196" s="5">
        <v>0.65948483401478297</v>
      </c>
      <c r="X196" s="5">
        <v>0.31</v>
      </c>
      <c r="Y196" s="5">
        <v>0.4</v>
      </c>
      <c r="Z196" s="6">
        <v>0.90720976027617495</v>
      </c>
      <c r="AA196" s="6">
        <v>56.767961132673399</v>
      </c>
      <c r="AB196" s="6">
        <v>33.725641029868598</v>
      </c>
      <c r="AC196" s="6">
        <v>0.217801095351357</v>
      </c>
      <c r="AD196" s="6">
        <v>0.18617882143974401</v>
      </c>
      <c r="AE196" s="6">
        <v>15.0384806545343</v>
      </c>
      <c r="AF196" s="6">
        <v>12.4627640438502</v>
      </c>
      <c r="AG196" s="6">
        <v>5.1712328767123301</v>
      </c>
      <c r="AH196" s="6">
        <v>0.12999999999999901</v>
      </c>
      <c r="AI196" s="10">
        <v>69.23</v>
      </c>
      <c r="AJ196" s="6">
        <f t="shared" si="34"/>
        <v>35.175160650688902</v>
      </c>
      <c r="AK196" s="6">
        <f t="shared" si="35"/>
        <v>30.003927773976571</v>
      </c>
      <c r="AL196" s="10">
        <v>34.054839349311102</v>
      </c>
      <c r="AM196" s="7">
        <v>2731868.3190000001</v>
      </c>
      <c r="AN196" s="9">
        <v>53</v>
      </c>
      <c r="AO196" s="6">
        <v>158.24250000000001</v>
      </c>
      <c r="AP196" s="6">
        <v>137.057226336013</v>
      </c>
      <c r="AQ196" s="6">
        <v>189.9325</v>
      </c>
      <c r="AR196" s="6">
        <v>171.95224975214899</v>
      </c>
      <c r="AS196" s="6">
        <v>31.533547945860398</v>
      </c>
      <c r="AT196" s="6">
        <v>0.57248062015503798</v>
      </c>
      <c r="AU196" s="6">
        <v>1.26019741886173</v>
      </c>
      <c r="AV196" s="10">
        <v>0.72143859986774705</v>
      </c>
      <c r="AW196" s="10">
        <v>1.25378795524743</v>
      </c>
      <c r="AX196" s="10">
        <v>3.8774650480966502</v>
      </c>
      <c r="AY196" s="11">
        <v>175.5</v>
      </c>
      <c r="AZ196" s="10">
        <v>15.760599443758522</v>
      </c>
      <c r="BA196" s="6">
        <v>4.3751632569868502</v>
      </c>
      <c r="BB196" s="10">
        <v>43.751632569868498</v>
      </c>
      <c r="BD196" s="8">
        <f t="shared" ref="BD196:BD213" si="36">AI196*$U196</f>
        <v>9346.0500000000011</v>
      </c>
      <c r="BE196" s="8">
        <f t="shared" ref="BE196:BE213" si="37">AF196*$U196</f>
        <v>1682.4731459197769</v>
      </c>
      <c r="BF196" s="8">
        <f t="shared" ref="BF196:BF213" si="38">(AL196+AG196)*$U196</f>
        <v>5295.5197505131637</v>
      </c>
      <c r="BG196" s="8">
        <f t="shared" ref="BG196:BG213" si="39">AV196*$U196</f>
        <v>97.39421098214585</v>
      </c>
      <c r="BH196" s="8">
        <f t="shared" ref="BH196:BH213" si="40">AW196*$U196</f>
        <v>169.26137395840306</v>
      </c>
      <c r="BI196" s="8">
        <f t="shared" ref="BI196:BI213" si="41">AC196*$U196</f>
        <v>29.403147872433195</v>
      </c>
      <c r="BJ196" s="8">
        <f t="shared" ref="BJ196:BJ213" si="42">AY196*$U196</f>
        <v>23692.5</v>
      </c>
      <c r="BK196" s="8">
        <f t="shared" ref="BK196:BK213" si="43">AZ196*$U196</f>
        <v>2127.6809249074004</v>
      </c>
      <c r="BL196" s="8">
        <f t="shared" ref="BL196:BL213" si="44">BB196*$U196</f>
        <v>5906.4703969322472</v>
      </c>
    </row>
    <row r="197" spans="1:64" x14ac:dyDescent="0.2">
      <c r="A197">
        <v>81</v>
      </c>
      <c r="B197" t="s">
        <v>51</v>
      </c>
      <c r="C197" t="s">
        <v>272</v>
      </c>
      <c r="D197" t="s">
        <v>151</v>
      </c>
      <c r="E197" t="s">
        <v>557</v>
      </c>
      <c r="F197" t="s">
        <v>558</v>
      </c>
      <c r="G197" t="s">
        <v>564</v>
      </c>
      <c r="H197" t="s">
        <v>564</v>
      </c>
      <c r="I197" t="s">
        <v>560</v>
      </c>
      <c r="J197" t="s">
        <v>58</v>
      </c>
      <c r="K197" t="s">
        <v>69</v>
      </c>
      <c r="L197" t="s">
        <v>69</v>
      </c>
      <c r="M197" t="s">
        <v>70</v>
      </c>
      <c r="N197" t="s">
        <v>71</v>
      </c>
      <c r="O197" t="s">
        <v>63</v>
      </c>
      <c r="P197">
        <v>2021</v>
      </c>
      <c r="Q197">
        <v>24</v>
      </c>
      <c r="R197">
        <v>-3.8279104209999999</v>
      </c>
      <c r="S197">
        <v>122.4682708</v>
      </c>
      <c r="T197">
        <v>25</v>
      </c>
      <c r="U197" s="12">
        <v>135</v>
      </c>
      <c r="V197" s="5">
        <v>0.35788461538461502</v>
      </c>
      <c r="W197" s="5">
        <v>0.65948483401478297</v>
      </c>
      <c r="X197" s="5">
        <v>0.31</v>
      </c>
      <c r="Y197" s="5">
        <v>0.4</v>
      </c>
      <c r="Z197" s="6">
        <v>0.90233455646330596</v>
      </c>
      <c r="AA197" s="6">
        <v>56.767961132673399</v>
      </c>
      <c r="AB197" s="6">
        <v>33.5497439219996</v>
      </c>
      <c r="AC197" s="6">
        <v>0.217801095351357</v>
      </c>
      <c r="AD197" s="6">
        <v>0.184167179564244</v>
      </c>
      <c r="AE197" s="6">
        <v>15.0384806545343</v>
      </c>
      <c r="AF197" s="6">
        <v>12.329189176962499</v>
      </c>
      <c r="AG197" s="6">
        <v>5.1712328767123301</v>
      </c>
      <c r="AH197" s="6">
        <v>0.12999999999999901</v>
      </c>
      <c r="AI197" s="10">
        <v>69.23</v>
      </c>
      <c r="AJ197" s="6">
        <f t="shared" si="34"/>
        <v>35.352136839378304</v>
      </c>
      <c r="AK197" s="6">
        <f t="shared" si="35"/>
        <v>30.180903962665973</v>
      </c>
      <c r="AL197" s="10">
        <v>33.8778631606217</v>
      </c>
      <c r="AM197" s="7">
        <v>2828544.4810000001</v>
      </c>
      <c r="AN197" s="9">
        <v>53</v>
      </c>
      <c r="AO197" s="6">
        <v>158.24250000000001</v>
      </c>
      <c r="AP197" s="6">
        <v>137.99273197811601</v>
      </c>
      <c r="AQ197" s="6">
        <v>189.9325</v>
      </c>
      <c r="AR197" s="6">
        <v>173.07647801190399</v>
      </c>
      <c r="AS197" s="6">
        <v>32.175782709679901</v>
      </c>
      <c r="AT197" s="6">
        <v>0.57248062015503798</v>
      </c>
      <c r="AU197" s="6">
        <v>1.26019741886173</v>
      </c>
      <c r="AV197" s="10">
        <v>0.72143859986774705</v>
      </c>
      <c r="AW197" s="10">
        <v>1.25378795524743</v>
      </c>
      <c r="AX197" s="10">
        <v>3.8774650480966502</v>
      </c>
      <c r="AY197" s="11">
        <v>175.5</v>
      </c>
      <c r="AZ197" s="10">
        <v>16.222651944077857</v>
      </c>
      <c r="BA197" s="6">
        <v>4.47407233803896</v>
      </c>
      <c r="BB197" s="10">
        <v>44.740723380389603</v>
      </c>
      <c r="BD197" s="8">
        <f t="shared" si="36"/>
        <v>9346.0500000000011</v>
      </c>
      <c r="BE197" s="8">
        <f t="shared" si="37"/>
        <v>1664.4405388899374</v>
      </c>
      <c r="BF197" s="8">
        <f t="shared" si="38"/>
        <v>5271.6279650400938</v>
      </c>
      <c r="BG197" s="8">
        <f t="shared" si="39"/>
        <v>97.39421098214585</v>
      </c>
      <c r="BH197" s="8">
        <f t="shared" si="40"/>
        <v>169.26137395840306</v>
      </c>
      <c r="BI197" s="8">
        <f t="shared" si="41"/>
        <v>29.403147872433195</v>
      </c>
      <c r="BJ197" s="8">
        <f t="shared" si="42"/>
        <v>23692.5</v>
      </c>
      <c r="BK197" s="8">
        <f t="shared" si="43"/>
        <v>2190.0580124505104</v>
      </c>
      <c r="BL197" s="8">
        <f t="shared" si="44"/>
        <v>6039.9976563525961</v>
      </c>
    </row>
    <row r="198" spans="1:64" x14ac:dyDescent="0.2">
      <c r="A198">
        <v>208</v>
      </c>
      <c r="B198" t="s">
        <v>51</v>
      </c>
      <c r="C198" t="s">
        <v>272</v>
      </c>
      <c r="D198" t="s">
        <v>151</v>
      </c>
      <c r="E198" t="s">
        <v>557</v>
      </c>
      <c r="F198" t="s">
        <v>558</v>
      </c>
      <c r="G198" t="s">
        <v>565</v>
      </c>
      <c r="H198" t="s">
        <v>565</v>
      </c>
      <c r="I198" t="s">
        <v>560</v>
      </c>
      <c r="J198" t="s">
        <v>58</v>
      </c>
      <c r="K198" t="s">
        <v>69</v>
      </c>
      <c r="L198" t="s">
        <v>69</v>
      </c>
      <c r="M198" t="s">
        <v>70</v>
      </c>
      <c r="N198" t="s">
        <v>71</v>
      </c>
      <c r="O198" t="s">
        <v>63</v>
      </c>
      <c r="P198">
        <v>2021</v>
      </c>
      <c r="Q198">
        <v>24</v>
      </c>
      <c r="R198">
        <v>-3.8282792720000001</v>
      </c>
      <c r="S198">
        <v>122.4662306</v>
      </c>
      <c r="T198">
        <v>25</v>
      </c>
      <c r="U198" s="12">
        <v>135</v>
      </c>
      <c r="V198" s="5">
        <v>0.35788461538461502</v>
      </c>
      <c r="W198" s="5">
        <v>0.65948483401478297</v>
      </c>
      <c r="X198" s="5">
        <v>0.31</v>
      </c>
      <c r="Y198" s="5">
        <v>0.4</v>
      </c>
      <c r="Z198" s="6">
        <v>0.90233455646330596</v>
      </c>
      <c r="AA198" s="6">
        <v>56.767961132673399</v>
      </c>
      <c r="AB198" s="6">
        <v>33.5497439219996</v>
      </c>
      <c r="AC198" s="6">
        <v>0.217801095351357</v>
      </c>
      <c r="AD198" s="6">
        <v>0.184167179564244</v>
      </c>
      <c r="AE198" s="6">
        <v>15.0384806545343</v>
      </c>
      <c r="AF198" s="6">
        <v>12.329189176962499</v>
      </c>
      <c r="AG198" s="6">
        <v>5.1712328767123301</v>
      </c>
      <c r="AH198" s="6">
        <v>0.12999999999999901</v>
      </c>
      <c r="AI198" s="10">
        <v>69.23</v>
      </c>
      <c r="AJ198" s="6">
        <f t="shared" si="34"/>
        <v>35.352136839378304</v>
      </c>
      <c r="AK198" s="6">
        <f t="shared" si="35"/>
        <v>30.180903962665973</v>
      </c>
      <c r="AL198" s="10">
        <v>33.8778631606217</v>
      </c>
      <c r="AM198" s="7">
        <v>2828544.4810000001</v>
      </c>
      <c r="AN198" s="9">
        <v>53</v>
      </c>
      <c r="AO198" s="6">
        <v>158.24250000000001</v>
      </c>
      <c r="AP198" s="6">
        <v>137.99273197811601</v>
      </c>
      <c r="AQ198" s="6">
        <v>189.9325</v>
      </c>
      <c r="AR198" s="6">
        <v>173.07647801190399</v>
      </c>
      <c r="AS198" s="6">
        <v>32.175782709679901</v>
      </c>
      <c r="AT198" s="6">
        <v>0.57248062015503798</v>
      </c>
      <c r="AU198" s="6">
        <v>1.26019741886173</v>
      </c>
      <c r="AV198" s="10">
        <v>0.72143859986774705</v>
      </c>
      <c r="AW198" s="10">
        <v>1.2537924750952301</v>
      </c>
      <c r="AX198" s="10">
        <v>3.87749859532207</v>
      </c>
      <c r="AY198" s="11">
        <v>175.5</v>
      </c>
      <c r="AZ198" s="10">
        <v>16.222651944077857</v>
      </c>
      <c r="BA198" s="6">
        <v>4.47407233803896</v>
      </c>
      <c r="BB198" s="10">
        <v>44.740723380389603</v>
      </c>
      <c r="BD198" s="8">
        <f t="shared" si="36"/>
        <v>9346.0500000000011</v>
      </c>
      <c r="BE198" s="8">
        <f t="shared" si="37"/>
        <v>1664.4405388899374</v>
      </c>
      <c r="BF198" s="8">
        <f t="shared" si="38"/>
        <v>5271.6279650400938</v>
      </c>
      <c r="BG198" s="8">
        <f t="shared" si="39"/>
        <v>97.39421098214585</v>
      </c>
      <c r="BH198" s="8">
        <f t="shared" si="40"/>
        <v>169.26198413785605</v>
      </c>
      <c r="BI198" s="8">
        <f t="shared" si="41"/>
        <v>29.403147872433195</v>
      </c>
      <c r="BJ198" s="8">
        <f t="shared" si="42"/>
        <v>23692.5</v>
      </c>
      <c r="BK198" s="8">
        <f t="shared" si="43"/>
        <v>2190.0580124505104</v>
      </c>
      <c r="BL198" s="8">
        <f t="shared" si="44"/>
        <v>6039.9976563525961</v>
      </c>
    </row>
    <row r="199" spans="1:64" x14ac:dyDescent="0.2">
      <c r="A199">
        <v>114</v>
      </c>
      <c r="B199" t="s">
        <v>51</v>
      </c>
      <c r="C199" t="s">
        <v>272</v>
      </c>
      <c r="D199" t="s">
        <v>151</v>
      </c>
      <c r="E199" t="s">
        <v>557</v>
      </c>
      <c r="F199" t="s">
        <v>558</v>
      </c>
      <c r="G199" t="s">
        <v>566</v>
      </c>
      <c r="H199" t="s">
        <v>566</v>
      </c>
      <c r="I199" t="s">
        <v>560</v>
      </c>
      <c r="J199" t="s">
        <v>58</v>
      </c>
      <c r="K199" t="s">
        <v>69</v>
      </c>
      <c r="L199" t="s">
        <v>69</v>
      </c>
      <c r="M199" t="s">
        <v>70</v>
      </c>
      <c r="N199" t="s">
        <v>71</v>
      </c>
      <c r="O199" t="s">
        <v>63</v>
      </c>
      <c r="P199">
        <v>2021</v>
      </c>
      <c r="Q199">
        <v>24</v>
      </c>
      <c r="R199">
        <v>-3.8282792720000001</v>
      </c>
      <c r="S199">
        <v>122.4662306</v>
      </c>
      <c r="T199">
        <v>25</v>
      </c>
      <c r="U199" s="12">
        <v>135</v>
      </c>
      <c r="V199" s="5">
        <v>0.35788461538461502</v>
      </c>
      <c r="W199" s="5">
        <v>0.65948483401478297</v>
      </c>
      <c r="X199" s="5">
        <v>0.31</v>
      </c>
      <c r="Y199" s="5">
        <v>0.4</v>
      </c>
      <c r="Z199" s="6">
        <v>0.90233455646330596</v>
      </c>
      <c r="AA199" s="6">
        <v>56.767961132673399</v>
      </c>
      <c r="AB199" s="6">
        <v>33.5497439219996</v>
      </c>
      <c r="AC199" s="6">
        <v>0.217801095351357</v>
      </c>
      <c r="AD199" s="6">
        <v>0.184167179564244</v>
      </c>
      <c r="AE199" s="6">
        <v>15.0384806545343</v>
      </c>
      <c r="AF199" s="6">
        <v>12.329189176962499</v>
      </c>
      <c r="AG199" s="6">
        <v>5.1712328767123301</v>
      </c>
      <c r="AH199" s="6">
        <v>0.12999999999999901</v>
      </c>
      <c r="AI199" s="10">
        <v>69.23</v>
      </c>
      <c r="AJ199" s="6">
        <f t="shared" si="34"/>
        <v>35.352136839378304</v>
      </c>
      <c r="AK199" s="6">
        <f t="shared" si="35"/>
        <v>30.180903962665973</v>
      </c>
      <c r="AL199" s="10">
        <v>33.8778631606217</v>
      </c>
      <c r="AM199" s="7">
        <v>2828544.4810000001</v>
      </c>
      <c r="AN199" s="9">
        <v>53</v>
      </c>
      <c r="AO199" s="6">
        <v>158.24250000000001</v>
      </c>
      <c r="AP199" s="6">
        <v>137.99273197811601</v>
      </c>
      <c r="AQ199" s="6">
        <v>189.9325</v>
      </c>
      <c r="AR199" s="6">
        <v>173.07647801190399</v>
      </c>
      <c r="AS199" s="6">
        <v>32.175782709679901</v>
      </c>
      <c r="AT199" s="6">
        <v>0.57248062015503798</v>
      </c>
      <c r="AU199" s="6">
        <v>1.26019741886173</v>
      </c>
      <c r="AV199" s="10">
        <v>0.72143859986774705</v>
      </c>
      <c r="AW199" s="10">
        <v>1.2537924750952301</v>
      </c>
      <c r="AX199" s="10">
        <v>3.87749859532207</v>
      </c>
      <c r="AY199" s="11">
        <v>175.5</v>
      </c>
      <c r="AZ199" s="10">
        <v>16.222651944077857</v>
      </c>
      <c r="BA199" s="6">
        <v>4.47407233803896</v>
      </c>
      <c r="BB199" s="10">
        <v>44.740723380389603</v>
      </c>
      <c r="BD199" s="8">
        <f t="shared" si="36"/>
        <v>9346.0500000000011</v>
      </c>
      <c r="BE199" s="8">
        <f t="shared" si="37"/>
        <v>1664.4405388899374</v>
      </c>
      <c r="BF199" s="8">
        <f t="shared" si="38"/>
        <v>5271.6279650400938</v>
      </c>
      <c r="BG199" s="8">
        <f t="shared" si="39"/>
        <v>97.39421098214585</v>
      </c>
      <c r="BH199" s="8">
        <f t="shared" si="40"/>
        <v>169.26198413785605</v>
      </c>
      <c r="BI199" s="8">
        <f t="shared" si="41"/>
        <v>29.403147872433195</v>
      </c>
      <c r="BJ199" s="8">
        <f t="shared" si="42"/>
        <v>23692.5</v>
      </c>
      <c r="BK199" s="8">
        <f t="shared" si="43"/>
        <v>2190.0580124505104</v>
      </c>
      <c r="BL199" s="8">
        <f t="shared" si="44"/>
        <v>6039.9976563525961</v>
      </c>
    </row>
    <row r="200" spans="1:64" x14ac:dyDescent="0.2">
      <c r="A200">
        <v>115</v>
      </c>
      <c r="B200" t="s">
        <v>51</v>
      </c>
      <c r="C200" t="s">
        <v>272</v>
      </c>
      <c r="D200" t="s">
        <v>151</v>
      </c>
      <c r="E200" t="s">
        <v>557</v>
      </c>
      <c r="F200" t="s">
        <v>558</v>
      </c>
      <c r="G200" t="s">
        <v>567</v>
      </c>
      <c r="H200" t="s">
        <v>567</v>
      </c>
      <c r="I200" t="s">
        <v>560</v>
      </c>
      <c r="J200" t="s">
        <v>58</v>
      </c>
      <c r="K200" t="s">
        <v>69</v>
      </c>
      <c r="L200" t="s">
        <v>69</v>
      </c>
      <c r="M200" t="s">
        <v>70</v>
      </c>
      <c r="N200" t="s">
        <v>71</v>
      </c>
      <c r="O200" t="s">
        <v>63</v>
      </c>
      <c r="P200">
        <v>2021</v>
      </c>
      <c r="Q200">
        <v>24</v>
      </c>
      <c r="R200">
        <v>-3.8282792720000001</v>
      </c>
      <c r="S200">
        <v>122.4662306</v>
      </c>
      <c r="T200">
        <v>25</v>
      </c>
      <c r="U200" s="12">
        <v>135</v>
      </c>
      <c r="V200" s="5">
        <v>0.35788461538461502</v>
      </c>
      <c r="W200" s="5">
        <v>0.65948483401478297</v>
      </c>
      <c r="X200" s="5">
        <v>0.31</v>
      </c>
      <c r="Y200" s="5">
        <v>0.4</v>
      </c>
      <c r="Z200" s="6">
        <v>0.90233455646330596</v>
      </c>
      <c r="AA200" s="6">
        <v>56.767961132673399</v>
      </c>
      <c r="AB200" s="6">
        <v>33.5497439219996</v>
      </c>
      <c r="AC200" s="6">
        <v>0.217801095351357</v>
      </c>
      <c r="AD200" s="6">
        <v>0.184167179564244</v>
      </c>
      <c r="AE200" s="6">
        <v>15.0384806545343</v>
      </c>
      <c r="AF200" s="6">
        <v>12.329189176962499</v>
      </c>
      <c r="AG200" s="6">
        <v>5.1712328767123301</v>
      </c>
      <c r="AH200" s="6">
        <v>0.12999999999999901</v>
      </c>
      <c r="AI200" s="10">
        <v>69.23</v>
      </c>
      <c r="AJ200" s="6">
        <f t="shared" si="34"/>
        <v>35.352136839378304</v>
      </c>
      <c r="AK200" s="6">
        <f t="shared" si="35"/>
        <v>30.180903962665973</v>
      </c>
      <c r="AL200" s="10">
        <v>33.8778631606217</v>
      </c>
      <c r="AM200" s="7">
        <v>2828544.4810000001</v>
      </c>
      <c r="AN200" s="9">
        <v>53</v>
      </c>
      <c r="AO200" s="6">
        <v>158.24250000000001</v>
      </c>
      <c r="AP200" s="6">
        <v>137.99273197811601</v>
      </c>
      <c r="AQ200" s="6">
        <v>189.9325</v>
      </c>
      <c r="AR200" s="6">
        <v>173.07647801190399</v>
      </c>
      <c r="AS200" s="6">
        <v>32.175782709679901</v>
      </c>
      <c r="AT200" s="6">
        <v>0.57248062015503798</v>
      </c>
      <c r="AU200" s="6">
        <v>1.26019741886173</v>
      </c>
      <c r="AV200" s="10">
        <v>0.72143859986774705</v>
      </c>
      <c r="AW200" s="10">
        <v>1.2537924750952301</v>
      </c>
      <c r="AX200" s="10">
        <v>3.87749859532207</v>
      </c>
      <c r="AY200" s="11">
        <v>175.5</v>
      </c>
      <c r="AZ200" s="10">
        <v>16.222651944077857</v>
      </c>
      <c r="BA200" s="6">
        <v>4.47407233803896</v>
      </c>
      <c r="BB200" s="10">
        <v>44.740723380389603</v>
      </c>
      <c r="BD200" s="8">
        <f t="shared" si="36"/>
        <v>9346.0500000000011</v>
      </c>
      <c r="BE200" s="8">
        <f t="shared" si="37"/>
        <v>1664.4405388899374</v>
      </c>
      <c r="BF200" s="8">
        <f t="shared" si="38"/>
        <v>5271.6279650400938</v>
      </c>
      <c r="BG200" s="8">
        <f t="shared" si="39"/>
        <v>97.39421098214585</v>
      </c>
      <c r="BH200" s="8">
        <f t="shared" si="40"/>
        <v>169.26198413785605</v>
      </c>
      <c r="BI200" s="8">
        <f t="shared" si="41"/>
        <v>29.403147872433195</v>
      </c>
      <c r="BJ200" s="8">
        <f t="shared" si="42"/>
        <v>23692.5</v>
      </c>
      <c r="BK200" s="8">
        <f t="shared" si="43"/>
        <v>2190.0580124505104</v>
      </c>
      <c r="BL200" s="8">
        <f t="shared" si="44"/>
        <v>6039.9976563525961</v>
      </c>
    </row>
    <row r="201" spans="1:64" x14ac:dyDescent="0.2">
      <c r="A201">
        <v>22</v>
      </c>
      <c r="B201" t="s">
        <v>51</v>
      </c>
      <c r="C201" t="s">
        <v>272</v>
      </c>
      <c r="D201" t="s">
        <v>151</v>
      </c>
      <c r="E201" t="s">
        <v>557</v>
      </c>
      <c r="F201" t="s">
        <v>558</v>
      </c>
      <c r="G201" t="s">
        <v>568</v>
      </c>
      <c r="H201" t="s">
        <v>568</v>
      </c>
      <c r="I201" t="s">
        <v>560</v>
      </c>
      <c r="J201" t="s">
        <v>58</v>
      </c>
      <c r="K201" t="s">
        <v>69</v>
      </c>
      <c r="L201" t="s">
        <v>69</v>
      </c>
      <c r="M201" t="s">
        <v>70</v>
      </c>
      <c r="N201" t="s">
        <v>71</v>
      </c>
      <c r="O201" t="s">
        <v>63</v>
      </c>
      <c r="P201">
        <v>2021</v>
      </c>
      <c r="Q201">
        <v>24</v>
      </c>
      <c r="R201">
        <v>-3.8282792720000001</v>
      </c>
      <c r="S201">
        <v>122.4662306</v>
      </c>
      <c r="T201">
        <v>25</v>
      </c>
      <c r="U201" s="12">
        <v>135</v>
      </c>
      <c r="V201" s="5">
        <v>0.35788461538461502</v>
      </c>
      <c r="W201" s="5">
        <v>0.65948483401478297</v>
      </c>
      <c r="X201" s="5">
        <v>0.31</v>
      </c>
      <c r="Y201" s="5">
        <v>0.4</v>
      </c>
      <c r="Z201" s="6">
        <v>0.90233455646330596</v>
      </c>
      <c r="AA201" s="6">
        <v>56.767961132673399</v>
      </c>
      <c r="AB201" s="6">
        <v>33.5497439219996</v>
      </c>
      <c r="AC201" s="6">
        <v>0.217801095351357</v>
      </c>
      <c r="AD201" s="6">
        <v>0.184167179564244</v>
      </c>
      <c r="AE201" s="6">
        <v>15.0384806545343</v>
      </c>
      <c r="AF201" s="6">
        <v>12.329189176962499</v>
      </c>
      <c r="AG201" s="6">
        <v>5.1712328767123301</v>
      </c>
      <c r="AH201" s="6">
        <v>0.12999999999999901</v>
      </c>
      <c r="AI201" s="10">
        <v>69.23</v>
      </c>
      <c r="AJ201" s="6">
        <f t="shared" si="34"/>
        <v>35.352136839378304</v>
      </c>
      <c r="AK201" s="6">
        <f t="shared" si="35"/>
        <v>30.180903962665973</v>
      </c>
      <c r="AL201" s="10">
        <v>33.8778631606217</v>
      </c>
      <c r="AM201" s="7">
        <v>2828544.4810000001</v>
      </c>
      <c r="AN201" s="9">
        <v>53</v>
      </c>
      <c r="AO201" s="6">
        <v>158.24250000000001</v>
      </c>
      <c r="AP201" s="6">
        <v>137.99273197811601</v>
      </c>
      <c r="AQ201" s="6">
        <v>189.9325</v>
      </c>
      <c r="AR201" s="6">
        <v>173.07647801190399</v>
      </c>
      <c r="AS201" s="6">
        <v>32.175782709679901</v>
      </c>
      <c r="AT201" s="6">
        <v>0.57248062015503798</v>
      </c>
      <c r="AU201" s="6">
        <v>1.26019741886173</v>
      </c>
      <c r="AV201" s="10">
        <v>0.72143859986774705</v>
      </c>
      <c r="AW201" s="10">
        <v>1.2537924750952301</v>
      </c>
      <c r="AX201" s="10">
        <v>3.87749859532207</v>
      </c>
      <c r="AY201" s="11">
        <v>175.5</v>
      </c>
      <c r="AZ201" s="10">
        <v>16.222651944077857</v>
      </c>
      <c r="BA201" s="6">
        <v>4.47407233803896</v>
      </c>
      <c r="BB201" s="10">
        <v>44.740723380389603</v>
      </c>
      <c r="BD201" s="8">
        <f t="shared" si="36"/>
        <v>9346.0500000000011</v>
      </c>
      <c r="BE201" s="8">
        <f t="shared" si="37"/>
        <v>1664.4405388899374</v>
      </c>
      <c r="BF201" s="8">
        <f t="shared" si="38"/>
        <v>5271.6279650400938</v>
      </c>
      <c r="BG201" s="8">
        <f t="shared" si="39"/>
        <v>97.39421098214585</v>
      </c>
      <c r="BH201" s="8">
        <f t="shared" si="40"/>
        <v>169.26198413785605</v>
      </c>
      <c r="BI201" s="8">
        <f t="shared" si="41"/>
        <v>29.403147872433195</v>
      </c>
      <c r="BJ201" s="8">
        <f t="shared" si="42"/>
        <v>23692.5</v>
      </c>
      <c r="BK201" s="8">
        <f t="shared" si="43"/>
        <v>2190.0580124505104</v>
      </c>
      <c r="BL201" s="8">
        <f t="shared" si="44"/>
        <v>6039.9976563525961</v>
      </c>
    </row>
    <row r="202" spans="1:64" x14ac:dyDescent="0.2">
      <c r="A202">
        <v>24</v>
      </c>
      <c r="B202" t="s">
        <v>51</v>
      </c>
      <c r="C202" t="s">
        <v>272</v>
      </c>
      <c r="D202" t="s">
        <v>151</v>
      </c>
      <c r="E202" t="s">
        <v>557</v>
      </c>
      <c r="F202" t="s">
        <v>558</v>
      </c>
      <c r="G202" t="s">
        <v>569</v>
      </c>
      <c r="H202" t="s">
        <v>569</v>
      </c>
      <c r="I202" t="s">
        <v>560</v>
      </c>
      <c r="J202" t="s">
        <v>58</v>
      </c>
      <c r="K202" t="s">
        <v>69</v>
      </c>
      <c r="L202" t="s">
        <v>69</v>
      </c>
      <c r="M202" t="s">
        <v>70</v>
      </c>
      <c r="N202" t="s">
        <v>62</v>
      </c>
      <c r="O202" t="s">
        <v>63</v>
      </c>
      <c r="P202">
        <v>2022</v>
      </c>
      <c r="Q202">
        <v>25</v>
      </c>
      <c r="R202">
        <v>-3.827487745</v>
      </c>
      <c r="S202">
        <v>122.46275199999999</v>
      </c>
      <c r="T202">
        <v>25</v>
      </c>
      <c r="U202" s="12">
        <v>380</v>
      </c>
      <c r="V202" s="5">
        <v>0.38624999999999998</v>
      </c>
      <c r="W202" s="5">
        <v>0.65948483401478297</v>
      </c>
      <c r="X202" s="5">
        <v>0.31</v>
      </c>
      <c r="Y202" s="5">
        <v>0.15</v>
      </c>
      <c r="Z202" s="6">
        <v>0.76811174172816499</v>
      </c>
      <c r="AA202" s="6">
        <v>56.767961132673399</v>
      </c>
      <c r="AB202" s="6">
        <v>31.192675737596101</v>
      </c>
      <c r="AC202" s="6">
        <v>0.217801095351357</v>
      </c>
      <c r="AD202" s="6">
        <v>0.170022412960596</v>
      </c>
      <c r="AE202" s="6">
        <v>15.0384806545343</v>
      </c>
      <c r="AF202" s="6">
        <v>11.197605248928101</v>
      </c>
      <c r="AG202" s="6">
        <v>4.7031963470319598</v>
      </c>
      <c r="AH202" s="6">
        <v>0.12</v>
      </c>
      <c r="AI202" s="10">
        <v>69.23</v>
      </c>
      <c r="AJ202" s="6">
        <f t="shared" si="34"/>
        <v>37.747301849443303</v>
      </c>
      <c r="AK202" s="6">
        <f t="shared" si="35"/>
        <v>33.044105502411341</v>
      </c>
      <c r="AL202" s="10">
        <v>31.482698150556701</v>
      </c>
      <c r="AM202" s="7">
        <v>2459711.29</v>
      </c>
      <c r="AN202" s="9">
        <v>53</v>
      </c>
      <c r="AO202" s="6">
        <v>158.24250000000001</v>
      </c>
      <c r="AP202" s="6">
        <v>165.431254384027</v>
      </c>
      <c r="AQ202" s="6">
        <v>189.9325</v>
      </c>
      <c r="AR202" s="6">
        <v>206.60574900152099</v>
      </c>
      <c r="AS202" s="6">
        <v>50.207528106657399</v>
      </c>
      <c r="AT202" s="6">
        <v>0.47</v>
      </c>
      <c r="AU202" s="6">
        <v>1.26019741886173</v>
      </c>
      <c r="AV202" s="10">
        <v>0.59229278686501696</v>
      </c>
      <c r="AW202" s="10">
        <v>8.7890072557363101</v>
      </c>
      <c r="AX202" s="10">
        <v>26.521508179445402</v>
      </c>
      <c r="AY202" s="11">
        <v>494</v>
      </c>
      <c r="AZ202" s="10">
        <v>12.884904844534422</v>
      </c>
      <c r="BA202" s="6">
        <v>5.7469159297370904</v>
      </c>
      <c r="BB202" s="10">
        <v>57.469159297370901</v>
      </c>
      <c r="BD202" s="8">
        <f t="shared" si="36"/>
        <v>26307.4</v>
      </c>
      <c r="BE202" s="8">
        <f t="shared" si="37"/>
        <v>4255.0899945926785</v>
      </c>
      <c r="BF202" s="8">
        <f t="shared" si="38"/>
        <v>13750.639909083691</v>
      </c>
      <c r="BG202" s="8">
        <f t="shared" si="39"/>
        <v>225.07125900870645</v>
      </c>
      <c r="BH202" s="8">
        <f t="shared" si="40"/>
        <v>3339.8227571797979</v>
      </c>
      <c r="BI202" s="8">
        <f t="shared" si="41"/>
        <v>82.764416233515661</v>
      </c>
      <c r="BJ202" s="8">
        <f t="shared" si="42"/>
        <v>187720</v>
      </c>
      <c r="BK202" s="8">
        <f t="shared" si="43"/>
        <v>4896.2638409230804</v>
      </c>
      <c r="BL202" s="8">
        <f t="shared" si="44"/>
        <v>21838.280533000943</v>
      </c>
    </row>
    <row r="203" spans="1:64" x14ac:dyDescent="0.2">
      <c r="A203">
        <v>17</v>
      </c>
      <c r="B203" t="s">
        <v>51</v>
      </c>
      <c r="C203" t="s">
        <v>150</v>
      </c>
      <c r="D203" t="s">
        <v>151</v>
      </c>
      <c r="E203" t="s">
        <v>570</v>
      </c>
      <c r="F203" t="s">
        <v>571</v>
      </c>
      <c r="G203" t="s">
        <v>572</v>
      </c>
      <c r="H203" t="s">
        <v>572</v>
      </c>
      <c r="I203" t="s">
        <v>560</v>
      </c>
      <c r="J203" t="s">
        <v>58</v>
      </c>
      <c r="K203" t="s">
        <v>69</v>
      </c>
      <c r="L203" t="s">
        <v>69</v>
      </c>
      <c r="M203" t="s">
        <v>70</v>
      </c>
      <c r="N203" t="s">
        <v>71</v>
      </c>
      <c r="O203" t="s">
        <v>63</v>
      </c>
      <c r="P203">
        <v>2018</v>
      </c>
      <c r="Q203">
        <v>26</v>
      </c>
      <c r="R203">
        <v>-3.907537</v>
      </c>
      <c r="S203">
        <v>122.419265</v>
      </c>
      <c r="T203">
        <v>30</v>
      </c>
      <c r="U203" s="12">
        <v>30</v>
      </c>
      <c r="V203" s="5">
        <v>0.352115384615384</v>
      </c>
      <c r="W203" s="5">
        <v>0.65948483401478297</v>
      </c>
      <c r="X203" s="5">
        <v>0.27</v>
      </c>
      <c r="Y203" s="5">
        <v>0.4</v>
      </c>
      <c r="Z203" s="6">
        <v>0.91711994106246297</v>
      </c>
      <c r="AA203" s="6">
        <v>56.767961132673399</v>
      </c>
      <c r="AB203" s="6">
        <v>34.083205300321701</v>
      </c>
      <c r="AC203" s="6">
        <v>0.217801095351357</v>
      </c>
      <c r="AD203" s="6">
        <v>0.19030225833873499</v>
      </c>
      <c r="AE203" s="6">
        <v>15.0384806545343</v>
      </c>
      <c r="AF203" s="6">
        <v>12.736509481336499</v>
      </c>
      <c r="AG203" s="6">
        <v>5.1712328767123301</v>
      </c>
      <c r="AH203" s="6">
        <v>0.12999999999999901</v>
      </c>
      <c r="AI203" s="10">
        <v>69.23</v>
      </c>
      <c r="AJ203" s="6">
        <f t="shared" si="34"/>
        <v>34.815402566145004</v>
      </c>
      <c r="AK203" s="6">
        <f t="shared" si="35"/>
        <v>29.644169689432672</v>
      </c>
      <c r="AL203" s="10">
        <v>34.414597433855</v>
      </c>
      <c r="AM203" s="7">
        <v>2542441.1129999999</v>
      </c>
      <c r="AN203" s="9">
        <v>53</v>
      </c>
      <c r="AO203" s="6">
        <v>158.24250000000001</v>
      </c>
      <c r="AP203" s="6">
        <v>135.186215051809</v>
      </c>
      <c r="AQ203" s="6">
        <v>189.9325</v>
      </c>
      <c r="AR203" s="6">
        <v>169.70379323263899</v>
      </c>
      <c r="AS203" s="6">
        <v>30.264534524400201</v>
      </c>
      <c r="AT203" s="6">
        <v>0.57248062015503798</v>
      </c>
      <c r="AU203" s="6">
        <v>1.26019741886173</v>
      </c>
      <c r="AV203" s="10">
        <v>0.72143859986774705</v>
      </c>
      <c r="AW203" s="10">
        <v>1.25733303896441</v>
      </c>
      <c r="AX203" s="10">
        <v>3.85495619561868</v>
      </c>
      <c r="AY203" s="11">
        <v>39</v>
      </c>
      <c r="AZ203" s="10">
        <v>14.845768818553116</v>
      </c>
      <c r="BA203" s="6">
        <v>1.1437619573823701</v>
      </c>
      <c r="BB203" s="10">
        <v>11.437619573823699</v>
      </c>
      <c r="BD203" s="8">
        <f t="shared" si="36"/>
        <v>2076.9</v>
      </c>
      <c r="BE203" s="8">
        <f t="shared" si="37"/>
        <v>382.09528444009499</v>
      </c>
      <c r="BF203" s="8">
        <f t="shared" si="38"/>
        <v>1187.57490931702</v>
      </c>
      <c r="BG203" s="8">
        <f t="shared" si="39"/>
        <v>21.643157996032411</v>
      </c>
      <c r="BH203" s="8">
        <f t="shared" si="40"/>
        <v>37.719991168932296</v>
      </c>
      <c r="BI203" s="8">
        <f t="shared" si="41"/>
        <v>6.5340328605407096</v>
      </c>
      <c r="BJ203" s="8">
        <f t="shared" si="42"/>
        <v>1170</v>
      </c>
      <c r="BK203" s="8">
        <f t="shared" si="43"/>
        <v>445.37306455659348</v>
      </c>
      <c r="BL203" s="8">
        <f t="shared" si="44"/>
        <v>343.12858721471099</v>
      </c>
    </row>
    <row r="204" spans="1:64" x14ac:dyDescent="0.2">
      <c r="A204">
        <v>23</v>
      </c>
      <c r="B204" t="s">
        <v>51</v>
      </c>
      <c r="C204" t="s">
        <v>150</v>
      </c>
      <c r="D204" t="s">
        <v>151</v>
      </c>
      <c r="E204" t="s">
        <v>570</v>
      </c>
      <c r="F204" t="s">
        <v>571</v>
      </c>
      <c r="G204" t="s">
        <v>573</v>
      </c>
      <c r="H204" t="s">
        <v>573</v>
      </c>
      <c r="I204" t="s">
        <v>560</v>
      </c>
      <c r="J204" t="s">
        <v>58</v>
      </c>
      <c r="K204" t="s">
        <v>69</v>
      </c>
      <c r="L204" t="s">
        <v>69</v>
      </c>
      <c r="M204" t="s">
        <v>70</v>
      </c>
      <c r="N204" t="s">
        <v>71</v>
      </c>
      <c r="O204" t="s">
        <v>63</v>
      </c>
      <c r="P204">
        <v>2018</v>
      </c>
      <c r="Q204">
        <v>26</v>
      </c>
      <c r="R204">
        <v>-3.907537</v>
      </c>
      <c r="S204">
        <v>122.419265</v>
      </c>
      <c r="T204">
        <v>30</v>
      </c>
      <c r="U204" s="12">
        <v>30</v>
      </c>
      <c r="V204" s="5">
        <v>0.352115384615384</v>
      </c>
      <c r="W204" s="5">
        <v>0.65948483401478297</v>
      </c>
      <c r="X204" s="5">
        <v>0.27</v>
      </c>
      <c r="Y204" s="5">
        <v>0.4</v>
      </c>
      <c r="Z204" s="6">
        <v>0.91711994106246297</v>
      </c>
      <c r="AA204" s="6">
        <v>56.767961132673399</v>
      </c>
      <c r="AB204" s="6">
        <v>34.083205300321701</v>
      </c>
      <c r="AC204" s="6">
        <v>0.217801095351357</v>
      </c>
      <c r="AD204" s="6">
        <v>0.19030225833873499</v>
      </c>
      <c r="AE204" s="6">
        <v>15.0384806545343</v>
      </c>
      <c r="AF204" s="6">
        <v>12.736509481336499</v>
      </c>
      <c r="AG204" s="6">
        <v>5.1712328767123301</v>
      </c>
      <c r="AH204" s="6">
        <v>0.12999999999999901</v>
      </c>
      <c r="AI204" s="10">
        <v>69.23</v>
      </c>
      <c r="AJ204" s="6">
        <f t="shared" si="34"/>
        <v>34.815402566145004</v>
      </c>
      <c r="AK204" s="6">
        <f t="shared" si="35"/>
        <v>29.644169689432672</v>
      </c>
      <c r="AL204" s="10">
        <v>34.414597433855</v>
      </c>
      <c r="AM204" s="7">
        <v>2542441.1129999999</v>
      </c>
      <c r="AN204" s="9">
        <v>53</v>
      </c>
      <c r="AO204" s="6">
        <v>158.24250000000001</v>
      </c>
      <c r="AP204" s="6">
        <v>135.186215051809</v>
      </c>
      <c r="AQ204" s="6">
        <v>189.9325</v>
      </c>
      <c r="AR204" s="6">
        <v>169.70379323263899</v>
      </c>
      <c r="AS204" s="6">
        <v>30.264534524400201</v>
      </c>
      <c r="AT204" s="6">
        <v>0.57248062015503798</v>
      </c>
      <c r="AU204" s="6">
        <v>1.26019741886173</v>
      </c>
      <c r="AV204" s="10">
        <v>0.72143859986774705</v>
      </c>
      <c r="AW204" s="10">
        <v>1.25733303896441</v>
      </c>
      <c r="AX204" s="10">
        <v>3.85495619561868</v>
      </c>
      <c r="AY204" s="11">
        <v>39</v>
      </c>
      <c r="AZ204" s="10">
        <v>14.845768818553116</v>
      </c>
      <c r="BA204" s="6">
        <v>1.1437619573823701</v>
      </c>
      <c r="BB204" s="10">
        <v>11.437619573823699</v>
      </c>
      <c r="BD204" s="8">
        <f t="shared" si="36"/>
        <v>2076.9</v>
      </c>
      <c r="BE204" s="8">
        <f t="shared" si="37"/>
        <v>382.09528444009499</v>
      </c>
      <c r="BF204" s="8">
        <f t="shared" si="38"/>
        <v>1187.57490931702</v>
      </c>
      <c r="BG204" s="8">
        <f t="shared" si="39"/>
        <v>21.643157996032411</v>
      </c>
      <c r="BH204" s="8">
        <f t="shared" si="40"/>
        <v>37.719991168932296</v>
      </c>
      <c r="BI204" s="8">
        <f t="shared" si="41"/>
        <v>6.5340328605407096</v>
      </c>
      <c r="BJ204" s="8">
        <f t="shared" si="42"/>
        <v>1170</v>
      </c>
      <c r="BK204" s="8">
        <f t="shared" si="43"/>
        <v>445.37306455659348</v>
      </c>
      <c r="BL204" s="8">
        <f t="shared" si="44"/>
        <v>343.12858721471099</v>
      </c>
    </row>
    <row r="205" spans="1:64" x14ac:dyDescent="0.2">
      <c r="A205">
        <v>15</v>
      </c>
      <c r="B205" t="s">
        <v>51</v>
      </c>
      <c r="C205" t="s">
        <v>150</v>
      </c>
      <c r="D205" t="s">
        <v>151</v>
      </c>
      <c r="E205" t="s">
        <v>570</v>
      </c>
      <c r="F205" t="s">
        <v>571</v>
      </c>
      <c r="G205" t="s">
        <v>574</v>
      </c>
      <c r="H205" t="s">
        <v>574</v>
      </c>
      <c r="I205" t="s">
        <v>560</v>
      </c>
      <c r="J205" t="s">
        <v>58</v>
      </c>
      <c r="K205" t="s">
        <v>69</v>
      </c>
      <c r="L205" t="s">
        <v>69</v>
      </c>
      <c r="M205" t="s">
        <v>70</v>
      </c>
      <c r="N205" t="s">
        <v>71</v>
      </c>
      <c r="O205" t="s">
        <v>63</v>
      </c>
      <c r="P205">
        <v>2019</v>
      </c>
      <c r="Q205">
        <v>27</v>
      </c>
      <c r="R205">
        <v>-3.907537</v>
      </c>
      <c r="S205">
        <v>122.419265</v>
      </c>
      <c r="T205">
        <v>30</v>
      </c>
      <c r="U205" s="12">
        <v>50</v>
      </c>
      <c r="V205" s="5">
        <v>0.35403846153846102</v>
      </c>
      <c r="W205" s="5">
        <v>0.65948483401478297</v>
      </c>
      <c r="X205" s="5">
        <v>0.27</v>
      </c>
      <c r="Y205" s="5">
        <v>0.4</v>
      </c>
      <c r="Z205" s="6">
        <v>0.91213793247974995</v>
      </c>
      <c r="AA205" s="6">
        <v>56.767961132673399</v>
      </c>
      <c r="AB205" s="6">
        <v>33.903451030610199</v>
      </c>
      <c r="AC205" s="6">
        <v>0.217801095351357</v>
      </c>
      <c r="AD205" s="6">
        <v>0.18822360370765601</v>
      </c>
      <c r="AE205" s="6">
        <v>15.0384806545343</v>
      </c>
      <c r="AF205" s="6">
        <v>12.598521540422601</v>
      </c>
      <c r="AG205" s="6">
        <v>5.1712328767123301</v>
      </c>
      <c r="AH205" s="6">
        <v>0.12999999999999901</v>
      </c>
      <c r="AI205" s="10">
        <v>69.23</v>
      </c>
      <c r="AJ205" s="6">
        <f t="shared" si="34"/>
        <v>34.996259750059906</v>
      </c>
      <c r="AK205" s="6">
        <f t="shared" si="35"/>
        <v>29.825026873347575</v>
      </c>
      <c r="AL205" s="10">
        <v>34.233740249940098</v>
      </c>
      <c r="AM205" s="7">
        <v>2631351.25</v>
      </c>
      <c r="AN205" s="9">
        <v>53</v>
      </c>
      <c r="AO205" s="6">
        <v>158.24250000000001</v>
      </c>
      <c r="AP205" s="6">
        <v>136.12172069391099</v>
      </c>
      <c r="AQ205" s="6">
        <v>189.9325</v>
      </c>
      <c r="AR205" s="6">
        <v>170.82802149239399</v>
      </c>
      <c r="AS205" s="6">
        <v>30.896485965989299</v>
      </c>
      <c r="AT205" s="6">
        <v>0.57248062015503798</v>
      </c>
      <c r="AU205" s="6">
        <v>1.26019741886173</v>
      </c>
      <c r="AV205" s="10">
        <v>0.72143859986774705</v>
      </c>
      <c r="AW205" s="10">
        <v>1.25733344904602</v>
      </c>
      <c r="AX205" s="10">
        <v>3.8549568031805999</v>
      </c>
      <c r="AY205" s="11">
        <v>78</v>
      </c>
      <c r="AZ205" s="10">
        <v>15.271759000376022</v>
      </c>
      <c r="BA205" s="6">
        <v>1.9407063681782499</v>
      </c>
      <c r="BB205" s="10">
        <v>19.4070636817825</v>
      </c>
      <c r="BD205" s="8">
        <f t="shared" si="36"/>
        <v>3461.5</v>
      </c>
      <c r="BE205" s="8">
        <f t="shared" si="37"/>
        <v>629.92607702113003</v>
      </c>
      <c r="BF205" s="8">
        <f t="shared" si="38"/>
        <v>1970.2486563326215</v>
      </c>
      <c r="BG205" s="8">
        <f t="shared" si="39"/>
        <v>36.07192999338735</v>
      </c>
      <c r="BH205" s="8">
        <f t="shared" si="40"/>
        <v>62.866672452300996</v>
      </c>
      <c r="BI205" s="8">
        <f t="shared" si="41"/>
        <v>10.89005476756785</v>
      </c>
      <c r="BJ205" s="8">
        <f t="shared" si="42"/>
        <v>3900</v>
      </c>
      <c r="BK205" s="8">
        <f t="shared" si="43"/>
        <v>763.58795001880117</v>
      </c>
      <c r="BL205" s="8">
        <f t="shared" si="44"/>
        <v>970.35318408912497</v>
      </c>
    </row>
    <row r="206" spans="1:64" x14ac:dyDescent="0.2">
      <c r="A206">
        <v>14</v>
      </c>
      <c r="B206" t="s">
        <v>51</v>
      </c>
      <c r="C206" t="s">
        <v>150</v>
      </c>
      <c r="D206" t="s">
        <v>151</v>
      </c>
      <c r="E206" t="s">
        <v>570</v>
      </c>
      <c r="F206" t="s">
        <v>571</v>
      </c>
      <c r="G206" t="s">
        <v>575</v>
      </c>
      <c r="H206" t="s">
        <v>575</v>
      </c>
      <c r="I206" t="s">
        <v>560</v>
      </c>
      <c r="J206" t="s">
        <v>58</v>
      </c>
      <c r="K206" t="s">
        <v>69</v>
      </c>
      <c r="L206" t="s">
        <v>69</v>
      </c>
      <c r="M206" t="s">
        <v>70</v>
      </c>
      <c r="N206" t="s">
        <v>71</v>
      </c>
      <c r="O206" t="s">
        <v>63</v>
      </c>
      <c r="P206">
        <v>2019</v>
      </c>
      <c r="Q206">
        <v>27</v>
      </c>
      <c r="R206">
        <v>-3.907537</v>
      </c>
      <c r="S206">
        <v>122.419265</v>
      </c>
      <c r="T206">
        <v>30</v>
      </c>
      <c r="U206" s="12">
        <v>50</v>
      </c>
      <c r="V206" s="5">
        <v>0.35403846153846102</v>
      </c>
      <c r="W206" s="5">
        <v>0.65948483401478297</v>
      </c>
      <c r="X206" s="5">
        <v>0.27</v>
      </c>
      <c r="Y206" s="5">
        <v>0.4</v>
      </c>
      <c r="Z206" s="6">
        <v>0.91213793247974995</v>
      </c>
      <c r="AA206" s="6">
        <v>56.767961132673399</v>
      </c>
      <c r="AB206" s="6">
        <v>33.903451030610199</v>
      </c>
      <c r="AC206" s="6">
        <v>0.217801095351357</v>
      </c>
      <c r="AD206" s="6">
        <v>0.18822360370765601</v>
      </c>
      <c r="AE206" s="6">
        <v>15.0384806545343</v>
      </c>
      <c r="AF206" s="6">
        <v>12.598521540422601</v>
      </c>
      <c r="AG206" s="6">
        <v>5.1712328767123301</v>
      </c>
      <c r="AH206" s="6">
        <v>0.12999999999999901</v>
      </c>
      <c r="AI206" s="10">
        <v>69.23</v>
      </c>
      <c r="AJ206" s="6">
        <f t="shared" si="34"/>
        <v>34.996259750059906</v>
      </c>
      <c r="AK206" s="6">
        <f t="shared" si="35"/>
        <v>29.825026873347575</v>
      </c>
      <c r="AL206" s="10">
        <v>34.233740249940098</v>
      </c>
      <c r="AM206" s="7">
        <v>2631351.25</v>
      </c>
      <c r="AN206" s="9">
        <v>53</v>
      </c>
      <c r="AO206" s="6">
        <v>158.24250000000001</v>
      </c>
      <c r="AP206" s="6">
        <v>136.12172069391099</v>
      </c>
      <c r="AQ206" s="6">
        <v>189.9325</v>
      </c>
      <c r="AR206" s="6">
        <v>170.82802149239399</v>
      </c>
      <c r="AS206" s="6">
        <v>30.896485965989299</v>
      </c>
      <c r="AT206" s="6">
        <v>0.57248062015503798</v>
      </c>
      <c r="AU206" s="6">
        <v>1.26019741886173</v>
      </c>
      <c r="AV206" s="10">
        <v>0.72143859986774705</v>
      </c>
      <c r="AW206" s="10">
        <v>5.7704711261655097</v>
      </c>
      <c r="AX206" s="10">
        <v>16.422984014654801</v>
      </c>
      <c r="AY206" s="11">
        <v>78</v>
      </c>
      <c r="AZ206" s="10">
        <v>15.271759000376022</v>
      </c>
      <c r="BA206" s="6">
        <v>1.9407063681782499</v>
      </c>
      <c r="BB206" s="10">
        <v>19.4070636817825</v>
      </c>
      <c r="BD206" s="8">
        <f t="shared" si="36"/>
        <v>3461.5</v>
      </c>
      <c r="BE206" s="8">
        <f t="shared" si="37"/>
        <v>629.92607702113003</v>
      </c>
      <c r="BF206" s="8">
        <f t="shared" si="38"/>
        <v>1970.2486563326215</v>
      </c>
      <c r="BG206" s="8">
        <f t="shared" si="39"/>
        <v>36.07192999338735</v>
      </c>
      <c r="BH206" s="8">
        <f t="shared" si="40"/>
        <v>288.52355630827549</v>
      </c>
      <c r="BI206" s="8">
        <f t="shared" si="41"/>
        <v>10.89005476756785</v>
      </c>
      <c r="BJ206" s="8">
        <f t="shared" si="42"/>
        <v>3900</v>
      </c>
      <c r="BK206" s="8">
        <f t="shared" si="43"/>
        <v>763.58795001880117</v>
      </c>
      <c r="BL206" s="8">
        <f t="shared" si="44"/>
        <v>970.35318408912497</v>
      </c>
    </row>
    <row r="207" spans="1:64" x14ac:dyDescent="0.2">
      <c r="A207">
        <v>13</v>
      </c>
      <c r="B207" t="s">
        <v>51</v>
      </c>
      <c r="C207" t="s">
        <v>150</v>
      </c>
      <c r="D207" t="s">
        <v>151</v>
      </c>
      <c r="E207" t="s">
        <v>570</v>
      </c>
      <c r="F207" t="s">
        <v>571</v>
      </c>
      <c r="G207" t="s">
        <v>576</v>
      </c>
      <c r="H207" t="s">
        <v>576</v>
      </c>
      <c r="I207" t="s">
        <v>560</v>
      </c>
      <c r="J207" t="s">
        <v>58</v>
      </c>
      <c r="K207" t="s">
        <v>69</v>
      </c>
      <c r="L207" t="s">
        <v>69</v>
      </c>
      <c r="M207" t="s">
        <v>70</v>
      </c>
      <c r="N207" t="s">
        <v>71</v>
      </c>
      <c r="O207" t="s">
        <v>63</v>
      </c>
      <c r="P207">
        <v>2019</v>
      </c>
      <c r="Q207">
        <v>27</v>
      </c>
      <c r="R207">
        <v>-3.907537</v>
      </c>
      <c r="S207">
        <v>122.419265</v>
      </c>
      <c r="T207">
        <v>30</v>
      </c>
      <c r="U207" s="12">
        <v>60</v>
      </c>
      <c r="V207" s="5">
        <v>0.35403846153846102</v>
      </c>
      <c r="W207" s="5">
        <v>0.65948483401478297</v>
      </c>
      <c r="X207" s="5">
        <v>0.27</v>
      </c>
      <c r="Y207" s="5">
        <v>0.4</v>
      </c>
      <c r="Z207" s="6">
        <v>0.91213793247974995</v>
      </c>
      <c r="AA207" s="6">
        <v>56.767961132673399</v>
      </c>
      <c r="AB207" s="6">
        <v>33.903451030610199</v>
      </c>
      <c r="AC207" s="6">
        <v>0.217801095351357</v>
      </c>
      <c r="AD207" s="6">
        <v>0.18822360370765601</v>
      </c>
      <c r="AE207" s="6">
        <v>15.0384806545343</v>
      </c>
      <c r="AF207" s="6">
        <v>12.598521540422601</v>
      </c>
      <c r="AG207" s="6">
        <v>5.1712328767123301</v>
      </c>
      <c r="AH207" s="6">
        <v>0.12999999999999901</v>
      </c>
      <c r="AI207" s="10">
        <v>69.23</v>
      </c>
      <c r="AJ207" s="6">
        <f t="shared" si="34"/>
        <v>34.996259750059906</v>
      </c>
      <c r="AK207" s="6">
        <f t="shared" si="35"/>
        <v>29.825026873347575</v>
      </c>
      <c r="AL207" s="10">
        <v>34.233740249940098</v>
      </c>
      <c r="AM207" s="7">
        <v>2631351.25</v>
      </c>
      <c r="AN207" s="9">
        <v>53</v>
      </c>
      <c r="AO207" s="6">
        <v>158.24250000000001</v>
      </c>
      <c r="AP207" s="6">
        <v>136.12172069391099</v>
      </c>
      <c r="AQ207" s="6">
        <v>189.9325</v>
      </c>
      <c r="AR207" s="6">
        <v>170.82802149239399</v>
      </c>
      <c r="AS207" s="6">
        <v>30.896485965989299</v>
      </c>
      <c r="AT207" s="6">
        <v>0.57248062015503798</v>
      </c>
      <c r="AU207" s="6">
        <v>1.26019741886173</v>
      </c>
      <c r="AV207" s="10">
        <v>0.72143859986774705</v>
      </c>
      <c r="AW207" s="10">
        <v>5.7704711261655097</v>
      </c>
      <c r="AX207" s="10">
        <v>16.422984014654801</v>
      </c>
      <c r="AY207" s="11">
        <v>78</v>
      </c>
      <c r="AZ207" s="10">
        <v>15.271759000376026</v>
      </c>
      <c r="BA207" s="6">
        <v>2.3288476418138999</v>
      </c>
      <c r="BB207" s="10">
        <v>23.288476418138998</v>
      </c>
      <c r="BD207" s="8">
        <f t="shared" si="36"/>
        <v>4153.8</v>
      </c>
      <c r="BE207" s="8">
        <f t="shared" si="37"/>
        <v>755.91129242535601</v>
      </c>
      <c r="BF207" s="8">
        <f t="shared" si="38"/>
        <v>2364.2983875991458</v>
      </c>
      <c r="BG207" s="8">
        <f t="shared" si="39"/>
        <v>43.286315992064822</v>
      </c>
      <c r="BH207" s="8">
        <f t="shared" si="40"/>
        <v>346.22826756993061</v>
      </c>
      <c r="BI207" s="8">
        <f t="shared" si="41"/>
        <v>13.068065721081419</v>
      </c>
      <c r="BJ207" s="8">
        <f t="shared" si="42"/>
        <v>4680</v>
      </c>
      <c r="BK207" s="8">
        <f t="shared" si="43"/>
        <v>916.30554002256156</v>
      </c>
      <c r="BL207" s="8">
        <f t="shared" si="44"/>
        <v>1397.3085850883399</v>
      </c>
    </row>
    <row r="208" spans="1:64" x14ac:dyDescent="0.2">
      <c r="A208">
        <v>148</v>
      </c>
      <c r="B208" t="s">
        <v>51</v>
      </c>
      <c r="C208" t="s">
        <v>150</v>
      </c>
      <c r="D208" t="s">
        <v>151</v>
      </c>
      <c r="E208" t="s">
        <v>570</v>
      </c>
      <c r="F208" t="s">
        <v>571</v>
      </c>
      <c r="G208" t="s">
        <v>577</v>
      </c>
      <c r="H208" t="s">
        <v>577</v>
      </c>
      <c r="I208" t="s">
        <v>560</v>
      </c>
      <c r="J208" t="s">
        <v>58</v>
      </c>
      <c r="K208" t="s">
        <v>69</v>
      </c>
      <c r="L208" t="s">
        <v>69</v>
      </c>
      <c r="M208" t="s">
        <v>70</v>
      </c>
      <c r="N208" t="s">
        <v>71</v>
      </c>
      <c r="O208" t="s">
        <v>63</v>
      </c>
      <c r="P208">
        <v>2019</v>
      </c>
      <c r="Q208">
        <v>27</v>
      </c>
      <c r="R208">
        <v>-3.907537</v>
      </c>
      <c r="S208">
        <v>122.419265</v>
      </c>
      <c r="T208">
        <v>30</v>
      </c>
      <c r="U208" s="12">
        <v>60</v>
      </c>
      <c r="V208" s="5">
        <v>0.35403846153846102</v>
      </c>
      <c r="W208" s="5">
        <v>0.65948483401478297</v>
      </c>
      <c r="X208" s="5">
        <v>0.27</v>
      </c>
      <c r="Y208" s="5">
        <v>0.4</v>
      </c>
      <c r="Z208" s="6">
        <v>0.91213793247974995</v>
      </c>
      <c r="AA208" s="6">
        <v>56.767961132673399</v>
      </c>
      <c r="AB208" s="6">
        <v>33.903451030610199</v>
      </c>
      <c r="AC208" s="6">
        <v>0.217801095351357</v>
      </c>
      <c r="AD208" s="6">
        <v>0.18822360370765601</v>
      </c>
      <c r="AE208" s="6">
        <v>15.0384806545343</v>
      </c>
      <c r="AF208" s="6">
        <v>12.598521540422601</v>
      </c>
      <c r="AG208" s="6">
        <v>5.1712328767123301</v>
      </c>
      <c r="AH208" s="6">
        <v>0.12999999999999901</v>
      </c>
      <c r="AI208" s="10">
        <v>69.23</v>
      </c>
      <c r="AJ208" s="6">
        <f t="shared" si="34"/>
        <v>34.996259750059906</v>
      </c>
      <c r="AK208" s="6">
        <f t="shared" si="35"/>
        <v>29.825026873347575</v>
      </c>
      <c r="AL208" s="10">
        <v>34.233740249940098</v>
      </c>
      <c r="AM208" s="7">
        <v>2631351.25</v>
      </c>
      <c r="AN208" s="9">
        <v>53</v>
      </c>
      <c r="AO208" s="6">
        <v>158.24250000000001</v>
      </c>
      <c r="AP208" s="6">
        <v>136.12172069391099</v>
      </c>
      <c r="AQ208" s="6">
        <v>189.9325</v>
      </c>
      <c r="AR208" s="6">
        <v>170.82802149239399</v>
      </c>
      <c r="AS208" s="6">
        <v>30.896485965989299</v>
      </c>
      <c r="AT208" s="6">
        <v>0.57248062015503798</v>
      </c>
      <c r="AU208" s="6">
        <v>1.26019741886173</v>
      </c>
      <c r="AV208" s="10">
        <v>0.72143859986774705</v>
      </c>
      <c r="AW208" s="10">
        <v>1.25733344904602</v>
      </c>
      <c r="AX208" s="10">
        <v>3.8549568031805999</v>
      </c>
      <c r="AY208" s="11">
        <v>78</v>
      </c>
      <c r="AZ208" s="10">
        <v>15.271759000376026</v>
      </c>
      <c r="BA208" s="6">
        <v>2.3288476418138999</v>
      </c>
      <c r="BB208" s="10">
        <v>23.288476418138998</v>
      </c>
      <c r="BD208" s="8">
        <f t="shared" si="36"/>
        <v>4153.8</v>
      </c>
      <c r="BE208" s="8">
        <f t="shared" si="37"/>
        <v>755.91129242535601</v>
      </c>
      <c r="BF208" s="8">
        <f t="shared" si="38"/>
        <v>2364.2983875991458</v>
      </c>
      <c r="BG208" s="8">
        <f t="shared" si="39"/>
        <v>43.286315992064822</v>
      </c>
      <c r="BH208" s="8">
        <f t="shared" si="40"/>
        <v>75.440006942761201</v>
      </c>
      <c r="BI208" s="8">
        <f t="shared" si="41"/>
        <v>13.068065721081419</v>
      </c>
      <c r="BJ208" s="8">
        <f t="shared" si="42"/>
        <v>4680</v>
      </c>
      <c r="BK208" s="8">
        <f t="shared" si="43"/>
        <v>916.30554002256156</v>
      </c>
      <c r="BL208" s="8">
        <f t="shared" si="44"/>
        <v>1397.3085850883399</v>
      </c>
    </row>
    <row r="209" spans="1:64" x14ac:dyDescent="0.2">
      <c r="A209">
        <v>35</v>
      </c>
      <c r="B209" t="s">
        <v>51</v>
      </c>
      <c r="C209" t="s">
        <v>150</v>
      </c>
      <c r="D209" t="s">
        <v>151</v>
      </c>
      <c r="E209" t="s">
        <v>570</v>
      </c>
      <c r="F209" t="s">
        <v>571</v>
      </c>
      <c r="G209" t="s">
        <v>578</v>
      </c>
      <c r="H209" t="s">
        <v>578</v>
      </c>
      <c r="I209" t="s">
        <v>560</v>
      </c>
      <c r="J209" t="s">
        <v>58</v>
      </c>
      <c r="K209" t="s">
        <v>69</v>
      </c>
      <c r="L209" t="s">
        <v>69</v>
      </c>
      <c r="M209" t="s">
        <v>70</v>
      </c>
      <c r="N209" t="s">
        <v>71</v>
      </c>
      <c r="O209" t="s">
        <v>63</v>
      </c>
      <c r="P209">
        <v>2018</v>
      </c>
      <c r="Q209">
        <v>26</v>
      </c>
      <c r="R209">
        <v>-3.907537</v>
      </c>
      <c r="S209">
        <v>122.419265</v>
      </c>
      <c r="T209">
        <v>30</v>
      </c>
      <c r="U209" s="12">
        <v>125</v>
      </c>
      <c r="V209" s="5">
        <v>0.352115384615384</v>
      </c>
      <c r="W209" s="5">
        <v>0.65948483401478297</v>
      </c>
      <c r="X209" s="5">
        <v>0.27</v>
      </c>
      <c r="Y209" s="5">
        <v>0.4</v>
      </c>
      <c r="Z209" s="6">
        <v>0.91711994106246297</v>
      </c>
      <c r="AA209" s="6">
        <v>56.767961132673399</v>
      </c>
      <c r="AB209" s="6">
        <v>34.083205300321701</v>
      </c>
      <c r="AC209" s="6">
        <v>0.217801095351357</v>
      </c>
      <c r="AD209" s="6">
        <v>0.19030225833873499</v>
      </c>
      <c r="AE209" s="6">
        <v>15.0384806545343</v>
      </c>
      <c r="AF209" s="6">
        <v>12.736509481336499</v>
      </c>
      <c r="AG209" s="6">
        <v>5.1712328767123301</v>
      </c>
      <c r="AH209" s="6">
        <v>0.12999999999999901</v>
      </c>
      <c r="AI209" s="10">
        <v>69.23</v>
      </c>
      <c r="AJ209" s="6">
        <f t="shared" si="34"/>
        <v>34.815402566145004</v>
      </c>
      <c r="AK209" s="6">
        <f t="shared" si="35"/>
        <v>29.644169689432672</v>
      </c>
      <c r="AL209" s="10">
        <v>34.414597433855</v>
      </c>
      <c r="AM209" s="7">
        <v>2542441.1129999999</v>
      </c>
      <c r="AN209" s="9">
        <v>53</v>
      </c>
      <c r="AO209" s="6">
        <v>158.24250000000001</v>
      </c>
      <c r="AP209" s="6">
        <v>135.186215051809</v>
      </c>
      <c r="AQ209" s="6">
        <v>189.9325</v>
      </c>
      <c r="AR209" s="6">
        <v>169.70379323263899</v>
      </c>
      <c r="AS209" s="6">
        <v>30.264534524400201</v>
      </c>
      <c r="AT209" s="6">
        <v>0.57248062015503798</v>
      </c>
      <c r="AU209" s="6">
        <v>1.26019741886173</v>
      </c>
      <c r="AV209" s="10">
        <v>0.72143859986774705</v>
      </c>
      <c r="AW209" s="10">
        <v>1.25733433719646</v>
      </c>
      <c r="AX209" s="10">
        <v>3.8549581175330401</v>
      </c>
      <c r="AY209" s="11">
        <v>162.5</v>
      </c>
      <c r="AZ209" s="10">
        <v>14.845768818553116</v>
      </c>
      <c r="BA209" s="6">
        <v>4.7656748224265604</v>
      </c>
      <c r="BB209" s="10">
        <v>47.656748224265598</v>
      </c>
      <c r="BD209" s="8">
        <f t="shared" si="36"/>
        <v>8653.75</v>
      </c>
      <c r="BE209" s="8">
        <f t="shared" si="37"/>
        <v>1592.0636851670624</v>
      </c>
      <c r="BF209" s="8">
        <f t="shared" si="38"/>
        <v>4948.2287888209166</v>
      </c>
      <c r="BG209" s="8">
        <f t="shared" si="39"/>
        <v>90.179824983468379</v>
      </c>
      <c r="BH209" s="8">
        <f t="shared" si="40"/>
        <v>157.16679214955749</v>
      </c>
      <c r="BI209" s="8">
        <f t="shared" si="41"/>
        <v>27.225136918919624</v>
      </c>
      <c r="BJ209" s="8">
        <f t="shared" si="42"/>
        <v>20312.5</v>
      </c>
      <c r="BK209" s="8">
        <f t="shared" si="43"/>
        <v>1855.7211023191396</v>
      </c>
      <c r="BL209" s="8">
        <f t="shared" si="44"/>
        <v>5957.0935280331996</v>
      </c>
    </row>
    <row r="210" spans="1:64" x14ac:dyDescent="0.2">
      <c r="A210">
        <v>36</v>
      </c>
      <c r="B210" t="s">
        <v>51</v>
      </c>
      <c r="C210" t="s">
        <v>150</v>
      </c>
      <c r="D210" t="s">
        <v>151</v>
      </c>
      <c r="E210" t="s">
        <v>570</v>
      </c>
      <c r="F210" t="s">
        <v>571</v>
      </c>
      <c r="G210" t="s">
        <v>579</v>
      </c>
      <c r="H210" t="s">
        <v>579</v>
      </c>
      <c r="I210" t="s">
        <v>560</v>
      </c>
      <c r="J210" t="s">
        <v>58</v>
      </c>
      <c r="K210" t="s">
        <v>69</v>
      </c>
      <c r="L210" t="s">
        <v>69</v>
      </c>
      <c r="M210" t="s">
        <v>70</v>
      </c>
      <c r="N210" t="s">
        <v>71</v>
      </c>
      <c r="O210" t="s">
        <v>63</v>
      </c>
      <c r="P210">
        <v>2018</v>
      </c>
      <c r="Q210">
        <v>26</v>
      </c>
      <c r="R210">
        <v>-3.907537</v>
      </c>
      <c r="S210">
        <v>122.419265</v>
      </c>
      <c r="T210">
        <v>30</v>
      </c>
      <c r="U210" s="12">
        <v>125</v>
      </c>
      <c r="V210" s="5">
        <v>0.352115384615384</v>
      </c>
      <c r="W210" s="5">
        <v>0.65948483401478297</v>
      </c>
      <c r="X210" s="5">
        <v>0.27</v>
      </c>
      <c r="Y210" s="5">
        <v>0.4</v>
      </c>
      <c r="Z210" s="6">
        <v>0.91711994106246297</v>
      </c>
      <c r="AA210" s="6">
        <v>56.767961132673399</v>
      </c>
      <c r="AB210" s="6">
        <v>34.083205300321701</v>
      </c>
      <c r="AC210" s="6">
        <v>0.217801095351357</v>
      </c>
      <c r="AD210" s="6">
        <v>0.19030225833873499</v>
      </c>
      <c r="AE210" s="6">
        <v>15.0384806545343</v>
      </c>
      <c r="AF210" s="6">
        <v>12.736509481336499</v>
      </c>
      <c r="AG210" s="6">
        <v>5.1712328767123301</v>
      </c>
      <c r="AH210" s="6">
        <v>0.12999999999999901</v>
      </c>
      <c r="AI210" s="10">
        <v>69.23</v>
      </c>
      <c r="AJ210" s="6">
        <f t="shared" si="34"/>
        <v>34.815402566145004</v>
      </c>
      <c r="AK210" s="6">
        <f t="shared" si="35"/>
        <v>29.644169689432672</v>
      </c>
      <c r="AL210" s="10">
        <v>34.414597433855</v>
      </c>
      <c r="AM210" s="7">
        <v>2542441.1129999999</v>
      </c>
      <c r="AN210" s="9">
        <v>53</v>
      </c>
      <c r="AO210" s="6">
        <v>158.24250000000001</v>
      </c>
      <c r="AP210" s="6">
        <v>135.186215051809</v>
      </c>
      <c r="AQ210" s="6">
        <v>189.9325</v>
      </c>
      <c r="AR210" s="6">
        <v>169.70379323263899</v>
      </c>
      <c r="AS210" s="6">
        <v>30.264534524400201</v>
      </c>
      <c r="AT210" s="6">
        <v>0.57248062015503798</v>
      </c>
      <c r="AU210" s="6">
        <v>1.26019741886173</v>
      </c>
      <c r="AV210" s="10">
        <v>0.72143859986774705</v>
      </c>
      <c r="AW210" s="10">
        <v>1.25733433719646</v>
      </c>
      <c r="AX210" s="10">
        <v>3.8549581175330401</v>
      </c>
      <c r="AY210" s="11">
        <v>162.5</v>
      </c>
      <c r="AZ210" s="10">
        <v>14.845768818553116</v>
      </c>
      <c r="BA210" s="6">
        <v>4.7656748224265604</v>
      </c>
      <c r="BB210" s="10">
        <v>47.656748224265598</v>
      </c>
      <c r="BD210" s="8">
        <f t="shared" si="36"/>
        <v>8653.75</v>
      </c>
      <c r="BE210" s="8">
        <f t="shared" si="37"/>
        <v>1592.0636851670624</v>
      </c>
      <c r="BF210" s="8">
        <f t="shared" si="38"/>
        <v>4948.2287888209166</v>
      </c>
      <c r="BG210" s="8">
        <f t="shared" si="39"/>
        <v>90.179824983468379</v>
      </c>
      <c r="BH210" s="8">
        <f t="shared" si="40"/>
        <v>157.16679214955749</v>
      </c>
      <c r="BI210" s="8">
        <f t="shared" si="41"/>
        <v>27.225136918919624</v>
      </c>
      <c r="BJ210" s="8">
        <f t="shared" si="42"/>
        <v>20312.5</v>
      </c>
      <c r="BK210" s="8">
        <f t="shared" si="43"/>
        <v>1855.7211023191396</v>
      </c>
      <c r="BL210" s="8">
        <f t="shared" si="44"/>
        <v>5957.0935280331996</v>
      </c>
    </row>
    <row r="211" spans="1:64" x14ac:dyDescent="0.2">
      <c r="A211">
        <v>109</v>
      </c>
      <c r="B211" t="s">
        <v>51</v>
      </c>
      <c r="C211" t="s">
        <v>350</v>
      </c>
      <c r="D211" t="s">
        <v>88</v>
      </c>
      <c r="E211" t="s">
        <v>580</v>
      </c>
      <c r="F211" t="s">
        <v>581</v>
      </c>
      <c r="G211" t="s">
        <v>582</v>
      </c>
      <c r="H211" t="s">
        <v>582</v>
      </c>
      <c r="I211" t="s">
        <v>583</v>
      </c>
      <c r="J211" t="s">
        <v>58</v>
      </c>
      <c r="K211" t="s">
        <v>69</v>
      </c>
      <c r="L211" t="s">
        <v>69</v>
      </c>
      <c r="M211" t="s">
        <v>70</v>
      </c>
      <c r="N211" t="s">
        <v>71</v>
      </c>
      <c r="O211" t="s">
        <v>63</v>
      </c>
      <c r="P211">
        <v>2022</v>
      </c>
      <c r="Q211">
        <v>25</v>
      </c>
      <c r="R211">
        <v>0.91714200000000001</v>
      </c>
      <c r="S211">
        <v>104.65546999999999</v>
      </c>
      <c r="T211">
        <v>25</v>
      </c>
      <c r="U211" s="12">
        <v>30</v>
      </c>
      <c r="V211" s="5">
        <v>0.359807692307692</v>
      </c>
      <c r="W211" s="5">
        <v>0.42277691219569102</v>
      </c>
      <c r="X211" s="5">
        <v>0</v>
      </c>
      <c r="Y211" s="5">
        <v>0.35</v>
      </c>
      <c r="Z211" s="6">
        <v>0.89751147161273903</v>
      </c>
      <c r="AA211" s="6">
        <v>55.194051448676397</v>
      </c>
      <c r="AB211" s="6">
        <v>32.475204738153103</v>
      </c>
      <c r="AC211" s="6">
        <v>0.217801095351357</v>
      </c>
      <c r="AD211" s="6">
        <v>0.182187965776172</v>
      </c>
      <c r="AE211" s="6">
        <v>15.0384806545343</v>
      </c>
      <c r="AF211" s="6">
        <v>12.197750399584301</v>
      </c>
      <c r="AG211" s="6">
        <v>5.1712328767123301</v>
      </c>
      <c r="AH211" s="6">
        <v>0.12999999999999901</v>
      </c>
      <c r="AI211" s="10">
        <v>84.89</v>
      </c>
      <c r="AJ211" s="6">
        <f t="shared" si="34"/>
        <v>52.087743476019</v>
      </c>
      <c r="AK211" s="6">
        <f t="shared" si="35"/>
        <v>46.916510599306669</v>
      </c>
      <c r="AL211" s="10">
        <v>32.802256523981001</v>
      </c>
      <c r="AM211" s="7">
        <v>1803788.2830000001</v>
      </c>
      <c r="AN211" s="9">
        <v>53</v>
      </c>
      <c r="AO211" s="6">
        <v>158.24250000000001</v>
      </c>
      <c r="AP211" s="6">
        <v>139.92670981450399</v>
      </c>
      <c r="AQ211" s="6">
        <v>189.9325</v>
      </c>
      <c r="AR211" s="6">
        <v>175.19917846594399</v>
      </c>
      <c r="AS211" s="6">
        <v>34.583125501373502</v>
      </c>
      <c r="AT211" s="6">
        <v>0.52</v>
      </c>
      <c r="AU211" s="6">
        <v>1.3861546084002301</v>
      </c>
      <c r="AV211" s="10">
        <v>0.72080039636811899</v>
      </c>
      <c r="AW211" s="10">
        <v>6.3098056297282099</v>
      </c>
      <c r="AX211" s="10">
        <v>37.026394870401496</v>
      </c>
      <c r="AY211" s="11">
        <v>39</v>
      </c>
      <c r="AZ211" s="10">
        <v>10.381126631817217</v>
      </c>
      <c r="BA211" s="6">
        <v>0.65052922564881699</v>
      </c>
      <c r="BB211" s="10">
        <v>6.5052922564881701</v>
      </c>
      <c r="BD211" s="8">
        <f t="shared" si="36"/>
        <v>2546.6999999999998</v>
      </c>
      <c r="BE211" s="8">
        <f t="shared" si="37"/>
        <v>365.93251198752904</v>
      </c>
      <c r="BF211" s="8">
        <f t="shared" si="38"/>
        <v>1139.2046820208</v>
      </c>
      <c r="BG211" s="8">
        <f t="shared" si="39"/>
        <v>21.624011891043569</v>
      </c>
      <c r="BH211" s="8">
        <f t="shared" si="40"/>
        <v>189.29416889184631</v>
      </c>
      <c r="BI211" s="8">
        <f t="shared" si="41"/>
        <v>6.5340328605407096</v>
      </c>
      <c r="BJ211" s="8">
        <f t="shared" si="42"/>
        <v>1170</v>
      </c>
      <c r="BK211" s="8">
        <f t="shared" si="43"/>
        <v>311.43379895451653</v>
      </c>
      <c r="BL211" s="8">
        <f t="shared" si="44"/>
        <v>195.15876769464509</v>
      </c>
    </row>
    <row r="212" spans="1:64" x14ac:dyDescent="0.2">
      <c r="A212">
        <v>210</v>
      </c>
      <c r="B212" t="s">
        <v>51</v>
      </c>
      <c r="C212" t="s">
        <v>228</v>
      </c>
      <c r="D212" t="s">
        <v>96</v>
      </c>
      <c r="E212" t="s">
        <v>278</v>
      </c>
      <c r="F212" t="s">
        <v>279</v>
      </c>
      <c r="G212" t="s">
        <v>584</v>
      </c>
      <c r="H212" t="s">
        <v>584</v>
      </c>
      <c r="I212" t="s">
        <v>281</v>
      </c>
      <c r="J212" t="s">
        <v>58</v>
      </c>
      <c r="K212" t="s">
        <v>69</v>
      </c>
      <c r="L212" t="s">
        <v>69</v>
      </c>
      <c r="M212" t="s">
        <v>70</v>
      </c>
      <c r="N212" t="s">
        <v>71</v>
      </c>
      <c r="O212" t="s">
        <v>63</v>
      </c>
      <c r="P212">
        <v>2021</v>
      </c>
      <c r="Q212">
        <v>24</v>
      </c>
      <c r="R212">
        <v>-2.3661823000000002</v>
      </c>
      <c r="S212">
        <v>110.1572717</v>
      </c>
      <c r="T212">
        <v>25</v>
      </c>
      <c r="U212" s="12">
        <v>80</v>
      </c>
      <c r="V212" s="5">
        <v>0.35788461538461502</v>
      </c>
      <c r="W212" s="5">
        <v>0.78499450686047101</v>
      </c>
      <c r="X212" s="5">
        <v>0.15</v>
      </c>
      <c r="Y212" s="5">
        <v>0.45</v>
      </c>
      <c r="Z212" s="6">
        <v>0.90233455646330596</v>
      </c>
      <c r="AA212" s="6">
        <v>55.194051448676397</v>
      </c>
      <c r="AB212" s="6">
        <v>32.6443570013071</v>
      </c>
      <c r="AC212" s="6">
        <v>0.217801095351357</v>
      </c>
      <c r="AD212" s="6">
        <v>0.184167179564244</v>
      </c>
      <c r="AE212" s="6">
        <v>15.0384806545343</v>
      </c>
      <c r="AF212" s="6">
        <v>12.329189176962499</v>
      </c>
      <c r="AG212" s="6">
        <v>5.1712328767123301</v>
      </c>
      <c r="AH212" s="6">
        <v>0.12999999999999901</v>
      </c>
      <c r="AI212" s="10">
        <v>95.06</v>
      </c>
      <c r="AJ212" s="6">
        <f t="shared" si="34"/>
        <v>62.087523760070702</v>
      </c>
      <c r="AK212" s="6">
        <f t="shared" si="35"/>
        <v>56.916290883358371</v>
      </c>
      <c r="AL212" s="10">
        <v>32.9724762399293</v>
      </c>
      <c r="AM212" s="7">
        <v>2452873</v>
      </c>
      <c r="AN212" s="9">
        <v>53</v>
      </c>
      <c r="AO212" s="6">
        <v>158.24250000000001</v>
      </c>
      <c r="AP212" s="6">
        <v>138.99120417240201</v>
      </c>
      <c r="AQ212" s="6">
        <v>189.9325</v>
      </c>
      <c r="AR212" s="6">
        <v>174.07495020619001</v>
      </c>
      <c r="AS212" s="6">
        <v>33.928475916224897</v>
      </c>
      <c r="AT212" s="6">
        <v>0.52</v>
      </c>
      <c r="AU212" s="6">
        <v>0.80679554012471999</v>
      </c>
      <c r="AV212" s="10">
        <v>0.41953368086485399</v>
      </c>
      <c r="AW212" s="10">
        <v>1.8115413229945301</v>
      </c>
      <c r="AX212" s="10">
        <v>6.1911196449375803</v>
      </c>
      <c r="AY212" s="11">
        <v>104</v>
      </c>
      <c r="AZ212" s="10">
        <v>6.2671162214893679</v>
      </c>
      <c r="BA212" s="6">
        <v>3.1558839533274199</v>
      </c>
      <c r="BB212" s="10">
        <v>31.558839533274199</v>
      </c>
      <c r="BD212" s="8">
        <f t="shared" si="36"/>
        <v>7604.8</v>
      </c>
      <c r="BE212" s="8">
        <f t="shared" si="37"/>
        <v>986.33513415699997</v>
      </c>
      <c r="BF212" s="8">
        <f t="shared" si="38"/>
        <v>3051.4967293313302</v>
      </c>
      <c r="BG212" s="8">
        <f t="shared" si="39"/>
        <v>33.562694469188315</v>
      </c>
      <c r="BH212" s="8">
        <f t="shared" si="40"/>
        <v>144.9233058395624</v>
      </c>
      <c r="BI212" s="8">
        <f t="shared" si="41"/>
        <v>17.424087628108559</v>
      </c>
      <c r="BJ212" s="8">
        <f t="shared" si="42"/>
        <v>8320</v>
      </c>
      <c r="BK212" s="8">
        <f t="shared" si="43"/>
        <v>501.36929771914942</v>
      </c>
      <c r="BL212" s="8">
        <f t="shared" si="44"/>
        <v>2524.7071626619359</v>
      </c>
    </row>
    <row r="213" spans="1:64" x14ac:dyDescent="0.2">
      <c r="A213">
        <v>25</v>
      </c>
      <c r="B213" t="s">
        <v>51</v>
      </c>
      <c r="C213" t="s">
        <v>228</v>
      </c>
      <c r="D213" t="s">
        <v>96</v>
      </c>
      <c r="E213" t="s">
        <v>278</v>
      </c>
      <c r="F213" t="s">
        <v>279</v>
      </c>
      <c r="G213" t="s">
        <v>585</v>
      </c>
      <c r="H213" t="s">
        <v>585</v>
      </c>
      <c r="I213" t="s">
        <v>281</v>
      </c>
      <c r="J213" t="s">
        <v>58</v>
      </c>
      <c r="K213" t="s">
        <v>69</v>
      </c>
      <c r="L213" t="s">
        <v>69</v>
      </c>
      <c r="M213" t="s">
        <v>70</v>
      </c>
      <c r="N213" t="s">
        <v>71</v>
      </c>
      <c r="O213" t="s">
        <v>63</v>
      </c>
      <c r="P213">
        <v>2021</v>
      </c>
      <c r="Q213">
        <v>24</v>
      </c>
      <c r="R213">
        <v>-2.3661823000000002</v>
      </c>
      <c r="S213">
        <v>110.1572717</v>
      </c>
      <c r="T213">
        <v>25</v>
      </c>
      <c r="U213" s="12">
        <v>80</v>
      </c>
      <c r="V213" s="5">
        <v>0.35788461538461502</v>
      </c>
      <c r="W213" s="5">
        <v>0.78499450686047101</v>
      </c>
      <c r="X213" s="5">
        <v>0.15</v>
      </c>
      <c r="Y213" s="5">
        <v>0.45</v>
      </c>
      <c r="Z213" s="6">
        <v>0.90233455646330596</v>
      </c>
      <c r="AA213" s="6">
        <v>55.194051448676397</v>
      </c>
      <c r="AB213" s="6">
        <v>32.6443570013071</v>
      </c>
      <c r="AC213" s="6">
        <v>0.217801095351357</v>
      </c>
      <c r="AD213" s="6">
        <v>0.184167179564244</v>
      </c>
      <c r="AE213" s="6">
        <v>15.0384806545343</v>
      </c>
      <c r="AF213" s="6">
        <v>12.329189176962499</v>
      </c>
      <c r="AG213" s="6">
        <v>5.1712328767123301</v>
      </c>
      <c r="AH213" s="6">
        <v>0.12999999999999901</v>
      </c>
      <c r="AI213" s="10">
        <v>95.06</v>
      </c>
      <c r="AJ213" s="6">
        <f t="shared" si="34"/>
        <v>62.087523760070702</v>
      </c>
      <c r="AK213" s="6">
        <f t="shared" si="35"/>
        <v>56.916290883358371</v>
      </c>
      <c r="AL213" s="10">
        <v>32.9724762399293</v>
      </c>
      <c r="AM213" s="7">
        <v>2452873</v>
      </c>
      <c r="AN213" s="9">
        <v>53</v>
      </c>
      <c r="AO213" s="6">
        <v>158.24250000000001</v>
      </c>
      <c r="AP213" s="6">
        <v>138.99120417240201</v>
      </c>
      <c r="AQ213" s="6">
        <v>189.9325</v>
      </c>
      <c r="AR213" s="6">
        <v>174.07495020619001</v>
      </c>
      <c r="AS213" s="6">
        <v>33.928475916224897</v>
      </c>
      <c r="AT213" s="6">
        <v>0.52</v>
      </c>
      <c r="AU213" s="6">
        <v>0.80679554012471999</v>
      </c>
      <c r="AV213" s="10">
        <v>0.41953368086485399</v>
      </c>
      <c r="AW213" s="10">
        <v>1.8115413229945301</v>
      </c>
      <c r="AX213" s="10">
        <v>6.1911196449375803</v>
      </c>
      <c r="AY213" s="11">
        <v>104</v>
      </c>
      <c r="AZ213" s="10">
        <v>6.2671162214893679</v>
      </c>
      <c r="BA213" s="6">
        <v>3.1558839533274199</v>
      </c>
      <c r="BB213" s="10">
        <v>31.558839533274199</v>
      </c>
      <c r="BD213" s="8">
        <f t="shared" si="36"/>
        <v>7604.8</v>
      </c>
      <c r="BE213" s="8">
        <f t="shared" si="37"/>
        <v>986.33513415699997</v>
      </c>
      <c r="BF213" s="8">
        <f t="shared" si="38"/>
        <v>3051.4967293313302</v>
      </c>
      <c r="BG213" s="8">
        <f t="shared" si="39"/>
        <v>33.562694469188315</v>
      </c>
      <c r="BH213" s="8">
        <f t="shared" si="40"/>
        <v>144.9233058395624</v>
      </c>
      <c r="BI213" s="8">
        <f t="shared" si="41"/>
        <v>17.424087628108559</v>
      </c>
      <c r="BJ213" s="8">
        <f t="shared" si="42"/>
        <v>8320</v>
      </c>
      <c r="BK213" s="8">
        <f t="shared" si="43"/>
        <v>501.36929771914942</v>
      </c>
      <c r="BL213" s="8">
        <f t="shared" si="44"/>
        <v>2524.7071626619359</v>
      </c>
    </row>
  </sheetData>
  <sheetProtection formatCells="0" formatColumns="0" formatRows="0" insertColumns="0" insertRows="0" sort="0" autoFilter="0" pivotTables="0"/>
  <autoFilter ref="A1:BB213" xr:uid="{00000000-0001-0000-0100-000000000000}">
    <sortState xmlns:xlrd2="http://schemas.microsoft.com/office/spreadsheetml/2017/richdata2" ref="A2:BB213">
      <sortCondition ref="G1:G213"/>
    </sortState>
  </autoFilter>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README</vt:lpstr>
      <vt:lpstr>TransitionZero_CAT_SEP2022_grid</vt:lpstr>
      <vt:lpstr>TransitionZero_CAT_SEP2022_all</vt:lpstr>
      <vt:lpstr>Weighted average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Jacqueline</cp:lastModifiedBy>
  <dcterms:created xsi:type="dcterms:W3CDTF">2022-08-26T09:32:58Z</dcterms:created>
  <dcterms:modified xsi:type="dcterms:W3CDTF">2022-09-19T16:05:57Z</dcterms:modified>
</cp:coreProperties>
</file>